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RPPP\2021 - 2022 onwards HRPPP matters\HR Planning\HRP Assessment Tool\"/>
    </mc:Choice>
  </mc:AlternateContent>
  <bookViews>
    <workbookView xWindow="0" yWindow="0" windowWidth="16815" windowHeight="7155" activeTab="4"/>
  </bookViews>
  <sheets>
    <sheet name="A - Notes" sheetId="4" r:id="rId1"/>
    <sheet name="B - Cover  HRP" sheetId="1" r:id="rId2"/>
    <sheet name="C - HRP Assessment" sheetId="2" r:id="rId3"/>
    <sheet name="D - Cover AHRPIR" sheetId="5" r:id="rId4"/>
    <sheet name="E - HRPIR Assessment" sheetId="3" r:id="rId5"/>
  </sheets>
  <calcPr calcId="152511"/>
</workbook>
</file>

<file path=xl/calcChain.xml><?xml version="1.0" encoding="utf-8"?>
<calcChain xmlns="http://schemas.openxmlformats.org/spreadsheetml/2006/main">
  <c r="C31" i="3" l="1"/>
  <c r="C38" i="3"/>
  <c r="C46" i="3"/>
  <c r="C53" i="3"/>
  <c r="C21" i="3"/>
  <c r="C13" i="3"/>
  <c r="C56" i="3" s="1"/>
  <c r="K12" i="5" s="1"/>
  <c r="K14" i="5" s="1"/>
  <c r="C55" i="3" l="1"/>
  <c r="K13" i="5" s="1"/>
  <c r="E125" i="2"/>
  <c r="B142" i="2" l="1"/>
  <c r="B150" i="2"/>
  <c r="B134" i="2"/>
  <c r="B125" i="2"/>
  <c r="B116" i="2"/>
  <c r="B106" i="2"/>
  <c r="B96" i="2"/>
  <c r="B83" i="2"/>
  <c r="B69" i="2"/>
  <c r="B60" i="2"/>
  <c r="B52" i="2" l="1"/>
  <c r="B46" i="2"/>
  <c r="B40" i="2"/>
  <c r="B31" i="2"/>
  <c r="B24" i="2"/>
  <c r="B12" i="2"/>
  <c r="C44" i="1" l="1"/>
  <c r="C43" i="1"/>
  <c r="C42" i="1"/>
  <c r="C41" i="1"/>
  <c r="C40" i="1"/>
  <c r="C39" i="1"/>
  <c r="C38" i="1"/>
  <c r="C37" i="1"/>
  <c r="C36" i="1"/>
  <c r="C35" i="1"/>
  <c r="A44" i="1"/>
  <c r="A42" i="1"/>
  <c r="A43" i="1"/>
  <c r="A41" i="1"/>
  <c r="A40" i="1"/>
  <c r="A39" i="1"/>
  <c r="A38" i="1"/>
  <c r="A37" i="1"/>
  <c r="A36" i="1"/>
  <c r="A35" i="1"/>
  <c r="B151" i="2" l="1"/>
  <c r="I15" i="1" s="1"/>
  <c r="B152" i="2"/>
  <c r="I14" i="1" s="1"/>
  <c r="I16" i="1" s="1"/>
  <c r="E24" i="2" l="1"/>
  <c r="E21" i="1" s="1"/>
  <c r="F31" i="3" l="1"/>
  <c r="F38" i="3"/>
  <c r="F53" i="3"/>
  <c r="F46" i="3"/>
  <c r="F21" i="3"/>
  <c r="F13" i="3"/>
  <c r="F56" i="3" l="1"/>
  <c r="N12" i="5" s="1"/>
  <c r="N14" i="5" s="1"/>
  <c r="F55" i="3"/>
  <c r="N13" i="5" s="1"/>
  <c r="K27" i="1"/>
  <c r="K26" i="1"/>
  <c r="K25" i="1"/>
  <c r="K24" i="1"/>
  <c r="K21" i="1"/>
  <c r="D27" i="1"/>
  <c r="D25" i="1"/>
  <c r="D24" i="1"/>
  <c r="D22" i="1"/>
  <c r="E52" i="2"/>
  <c r="E25" i="1" s="1"/>
  <c r="E46" i="2" l="1"/>
  <c r="E24" i="1" s="1"/>
  <c r="D23" i="1"/>
  <c r="E40" i="2"/>
  <c r="E23" i="1" s="1"/>
  <c r="D21" i="1" l="1"/>
  <c r="E134" i="2" l="1"/>
  <c r="L27" i="1" s="1"/>
  <c r="L26" i="1"/>
  <c r="E116" i="2"/>
  <c r="L25" i="1" s="1"/>
  <c r="E106" i="2"/>
  <c r="L24" i="1" s="1"/>
  <c r="E83" i="2"/>
  <c r="L22" i="1" l="1"/>
  <c r="E96" i="2"/>
  <c r="L23" i="1" s="1"/>
  <c r="E31" i="2" l="1"/>
  <c r="E69" i="2"/>
  <c r="L21" i="1" s="1"/>
  <c r="E26" i="5"/>
  <c r="E22" i="1" l="1"/>
  <c r="K23" i="1"/>
  <c r="K22" i="1"/>
  <c r="E18" i="5" l="1"/>
  <c r="D20" i="5" l="1"/>
  <c r="D24" i="5"/>
  <c r="D26" i="5"/>
  <c r="D22" i="5"/>
  <c r="D18" i="5"/>
  <c r="E20" i="5"/>
  <c r="E24" i="5"/>
  <c r="E22" i="5" l="1"/>
  <c r="D29" i="1" l="1"/>
  <c r="E150" i="2"/>
  <c r="E31" i="1" s="1"/>
  <c r="E142" i="2" l="1"/>
  <c r="E29" i="1" s="1"/>
  <c r="E60" i="2"/>
  <c r="E27" i="1" l="1"/>
  <c r="E152" i="2"/>
  <c r="L14" i="1" s="1"/>
  <c r="L16" i="1" s="1"/>
  <c r="E151" i="2"/>
  <c r="L15" i="1" s="1"/>
  <c r="D31" i="1"/>
  <c r="E12" i="2" l="1"/>
</calcChain>
</file>

<file path=xl/sharedStrings.xml><?xml version="1.0" encoding="utf-8"?>
<sst xmlns="http://schemas.openxmlformats.org/spreadsheetml/2006/main" count="612" uniqueCount="298">
  <si>
    <t>No</t>
  </si>
  <si>
    <t>Yes</t>
  </si>
  <si>
    <t>Employee Health and Wellness</t>
  </si>
  <si>
    <t>Approved by</t>
  </si>
  <si>
    <t>Designation</t>
  </si>
  <si>
    <t>Comments on the Template and Authorisation</t>
  </si>
  <si>
    <t>Organisational Development and Change Management</t>
  </si>
  <si>
    <t>HR Practices and Administration Services</t>
  </si>
  <si>
    <t>Human Resource Planning and Information Systems</t>
  </si>
  <si>
    <t>Needs improvement</t>
  </si>
  <si>
    <t>Generally meets the standard</t>
  </si>
  <si>
    <t>Notes from assessor</t>
  </si>
  <si>
    <t>(Assessor can make comments, regarding areas that needs improvement)</t>
  </si>
  <si>
    <t>SECTION ONE - EXECUTIVE SUMMARY</t>
  </si>
  <si>
    <t>Assessment findings</t>
  </si>
  <si>
    <t>Compliance Rate</t>
  </si>
  <si>
    <t>Quality rate</t>
  </si>
  <si>
    <t>Is there an executive summary in place?</t>
  </si>
  <si>
    <t>Summary HRP Data Fact Sheet</t>
  </si>
  <si>
    <t>Progess on implementation of priority strategies/interventions</t>
  </si>
  <si>
    <t>Implementation of the HR Planning Process</t>
  </si>
  <si>
    <t>The competency/skill gaps that exist within the workforce are identified, analysed and appropriate interventions introduced</t>
  </si>
  <si>
    <t>Assumptions identified</t>
  </si>
  <si>
    <t>Executive Summary</t>
  </si>
  <si>
    <t>Assessment Findings</t>
  </si>
  <si>
    <t>Section  One - Executive Summary</t>
  </si>
  <si>
    <t>Section Two - Summary HRP Data Fact Sheet</t>
  </si>
  <si>
    <t>DEPT.</t>
  </si>
  <si>
    <t>ASSESSED BY</t>
  </si>
  <si>
    <t>ASSESSED DATE</t>
  </si>
  <si>
    <t xml:space="preserve">Targets and outputs defined </t>
  </si>
  <si>
    <t>Description of the intervention/strategy is provided</t>
  </si>
  <si>
    <t>Planned HRP Strategies/Interventions are stated</t>
  </si>
  <si>
    <t xml:space="preserve">Overview of the Department is provided </t>
  </si>
  <si>
    <t xml:space="preserve"> HRP Data fact sheet  is provided </t>
  </si>
  <si>
    <t>Implementation plan reflects priorities</t>
  </si>
  <si>
    <t>Implementation plan reflects  timeframes and outputs</t>
  </si>
  <si>
    <t>Section Three - Progess on implementation of priority strategies/interventions</t>
  </si>
  <si>
    <t>Correct Template is utilised</t>
  </si>
  <si>
    <t>Progess on implementation of HR self-assessment</t>
  </si>
  <si>
    <t>Section four - Overall analysis of the current implementation</t>
  </si>
  <si>
    <t xml:space="preserve">Section five  - Strategies / Interventions evaluations </t>
  </si>
  <si>
    <t xml:space="preserve">Strategies / Interventions evaluations </t>
  </si>
  <si>
    <t>Planned outputs are reflected for the current cycle</t>
  </si>
  <si>
    <t>Actual results for the current cycle are reported on</t>
  </si>
  <si>
    <t>Prioritised interventions are reflected</t>
  </si>
  <si>
    <t>Progress on implementation of interventions is reported on</t>
  </si>
  <si>
    <t>Necessary interventions introduced to address shortcomings with the implementation of HR planning Methodology</t>
  </si>
  <si>
    <t>The need for amendment of the Action plan and/or review of the HR plan is identified</t>
  </si>
  <si>
    <t xml:space="preserve">Plan is approved and delegations are available where necessary </t>
  </si>
  <si>
    <t>The Department has a valid MTEF HR Plan</t>
  </si>
  <si>
    <t>Gap</t>
  </si>
  <si>
    <t>Functional Area</t>
  </si>
  <si>
    <t>Provide detail</t>
  </si>
  <si>
    <t xml:space="preserve">Summary of Gaps/Areas needing impovement informed by data and analysis </t>
  </si>
  <si>
    <t>HR Administration Services</t>
  </si>
  <si>
    <t>Year 1</t>
  </si>
  <si>
    <t>Status</t>
  </si>
  <si>
    <t xml:space="preserve">Progress informed by data and analysis </t>
  </si>
  <si>
    <t>HRPIR PERIOD</t>
  </si>
  <si>
    <t>Section</t>
  </si>
  <si>
    <t>Compliance</t>
  </si>
  <si>
    <t>Quality</t>
  </si>
  <si>
    <t>HRPIR Assessment</t>
  </si>
  <si>
    <t>Compliance rate</t>
  </si>
  <si>
    <t>Section five  - Strategies / Interventions evaluations</t>
  </si>
  <si>
    <t>Are priorities aligned to the reccomendations identified throughout the HRP process?</t>
  </si>
  <si>
    <t>Target date, Responsible Manager and Budget available</t>
  </si>
  <si>
    <t>An overview of the Department`s Strategic Objectives, Vision, Mission and Values is reflected</t>
  </si>
  <si>
    <t>Rate</t>
  </si>
  <si>
    <t>HR Utilisation and Development</t>
  </si>
  <si>
    <t>Assessment of Compliance to the HR Planning Methodology</t>
  </si>
  <si>
    <t>This should cover a minimum of this key result areas to meet the standard</t>
  </si>
  <si>
    <t>Department`s external and internal environment (PESTEL) and labour market trends identified</t>
  </si>
  <si>
    <t>Minimum Assessment Areas for Quality of the HR Plan</t>
  </si>
  <si>
    <t>Is the section and table completed as per HRPIR Template?</t>
  </si>
  <si>
    <t>An overall analysis of the progress on implementation, including short and long term implementation changes has been provided</t>
  </si>
  <si>
    <t>Ethics, Values, Employee and Labour Relations</t>
  </si>
  <si>
    <t>Risks are identfied and recommendations /steps proposed</t>
  </si>
  <si>
    <t>Has the HR Plan provided information in relation to profile by disability?</t>
  </si>
  <si>
    <t>Has the HR Plan provided information in relation to profile by race, gender and age?</t>
  </si>
  <si>
    <t>Has the HR Plan provided information in relation to Performance Management and Development?</t>
  </si>
  <si>
    <t>Has the HR Plan provided information in relation to Human Resource Development?</t>
  </si>
  <si>
    <t>Has the HR Plan provided information in relation to Health and Productivity Management?</t>
  </si>
  <si>
    <t xml:space="preserve">Has the HR Plan provided information in relation to Safety Health Environment Risk and Quality (SHERQ) Management?
</t>
  </si>
  <si>
    <t>Has the HR Plan provided information in relation to Wellness Management?</t>
  </si>
  <si>
    <t>Has the HR Plan provided information in relation to Discipline Management?</t>
  </si>
  <si>
    <t>Has the HR Plan provided information in relation to Grievance and Disputes?</t>
  </si>
  <si>
    <t>Has the HR Plan provided information in relation to the Organisational structure implementation and relevance?</t>
  </si>
  <si>
    <t>Has the HR Plan provided information in relation to the Organisational structure`s efficiency and effectiveness?</t>
  </si>
  <si>
    <t>Has the HR Plan provided information in relation to the Vacancy Rate?</t>
  </si>
  <si>
    <t>Has the HR Plan provided information in relation to Turnover and Stability?</t>
  </si>
  <si>
    <t>Has the HR Plan provided information in relation to Recruitment and Appointments?</t>
  </si>
  <si>
    <t>Has the HR Plan provided infomation in relation to HIV&amp;AIDS, STIs and TB Management?</t>
  </si>
  <si>
    <t>Has the HR Plan provided information in relation to Exits?</t>
  </si>
  <si>
    <t>Has the HR Plan provided information in relation to Values and Ethics?</t>
  </si>
  <si>
    <t>Have the gaps been classified, whether Qualitative and Quantitative?</t>
  </si>
  <si>
    <t>Baseline gaps/area identified for improvement</t>
  </si>
  <si>
    <t>Departmental Strategies and planned performance are stated</t>
  </si>
  <si>
    <t>HR implications are stated</t>
  </si>
  <si>
    <t>Target dates are aligned to the HR Plan cycle</t>
  </si>
  <si>
    <t>Are prioritised interventions identified?</t>
  </si>
  <si>
    <t xml:space="preserve"> HRP Implementation Report</t>
  </si>
  <si>
    <t>2 - Summary HRP Data Fact Sheet</t>
  </si>
  <si>
    <t>3 - Progess on implementation of priority strategies/interventions</t>
  </si>
  <si>
    <t>1 - Executive Summary</t>
  </si>
  <si>
    <t>4 - Overall analysis of the current implementation</t>
  </si>
  <si>
    <t xml:space="preserve">5  - Strategies / Interventions evaluations </t>
  </si>
  <si>
    <t>Organisation Development and Change Management</t>
  </si>
  <si>
    <t xml:space="preserve">The HR Plan Objectives are stated </t>
  </si>
  <si>
    <t xml:space="preserve"> HR PLAN  ASSESSMENT TEMPLATE</t>
  </si>
  <si>
    <t>ANNUAL HRP IMPLEMENTATION REPORT ASSESSMENT TEMPLATE</t>
  </si>
  <si>
    <t>HRPIR CYCLE</t>
  </si>
  <si>
    <t>HRP CYCLE</t>
  </si>
  <si>
    <t>e.g Year 1</t>
  </si>
  <si>
    <t>HRP  TIMEFRAME</t>
  </si>
  <si>
    <t xml:space="preserve">Necessary interventions are proposed  to address shortcomings with the implementation of HR plan for next year </t>
  </si>
  <si>
    <t>Relevant functional areas as  linked to implementation plan are reflected</t>
  </si>
  <si>
    <t xml:space="preserve"> Human Resource Plan</t>
  </si>
  <si>
    <t>Period</t>
  </si>
  <si>
    <t xml:space="preserve">HRP Interventions </t>
  </si>
  <si>
    <t>Resourcing and recruitment interventions</t>
  </si>
  <si>
    <t>Other</t>
  </si>
  <si>
    <t>Training and development interventions</t>
  </si>
  <si>
    <t>HR Planning Objectives have been identified</t>
  </si>
  <si>
    <t>The HR Plan responds to the analysis of the organisational structure in terms of current and future demand (e.g re-organised jobs due to changes i.e in job evaluations and job descriptions)</t>
  </si>
  <si>
    <t>SECTION TWO - DATA FACT SHEET</t>
  </si>
  <si>
    <t>PART B: HR PLANNING PROCESS INFORMATION</t>
  </si>
  <si>
    <t xml:space="preserve">                SECTION ONE - INTRODUCTION</t>
  </si>
  <si>
    <t>SECTION TWO - STRATEGIC DIRECTION</t>
  </si>
  <si>
    <t>PART A: HUMAN RESOURCE PLANNING DELIVERABLES</t>
  </si>
  <si>
    <t>SECTION THREE - WORKFORCE ANALYSIS</t>
  </si>
  <si>
    <t>SECTION FOUR - HUMAN  RESOURCE  GAP ANALYSIS</t>
  </si>
  <si>
    <t>SECTION FIVE - PRIORITY DEPARTMENTAL HRP INTERVENTIONS</t>
  </si>
  <si>
    <t>SECTION THREE - IMPLEMENTATION   PLAN</t>
  </si>
  <si>
    <t xml:space="preserve">Gaps/Areas needing impovement  are informed by data analysis </t>
  </si>
  <si>
    <t xml:space="preserve">Gaps/Areas needing impovement are informed by data  analysis </t>
  </si>
  <si>
    <t>SECTION FOUR - HUMAN RESOURCES GAP ANALYSIS</t>
  </si>
  <si>
    <t>SECTION ONE - INTRODUCTION</t>
  </si>
  <si>
    <t xml:space="preserve">Overview of  gaps/areas needing improvement and interventions to address them reflected </t>
  </si>
  <si>
    <t>Summary of recommendations to respond to implementation challenges are higlighted</t>
  </si>
  <si>
    <t>Summary of implementation challenges/ barriers that impacted on achievement of targets and outputs are reflected</t>
  </si>
  <si>
    <t>Annual progress on achievement of targets is reflected as per the HRP data fact sheet</t>
  </si>
  <si>
    <t xml:space="preserve">The HRP Data fact sheet provides diagrammatic/ graphical/ tabular presentations of data covering the  baseline information, annual progress and overal targets </t>
  </si>
  <si>
    <t>Findings and analysis  reflect the  gap/shortfall between what is planned and the currrent progress</t>
  </si>
  <si>
    <t>Overall achievements of HRP Objectives over the implementation  period are  reported on</t>
  </si>
  <si>
    <t xml:space="preserve">Analysis of current implementation provided and decisions documented </t>
  </si>
  <si>
    <t>Implications for performance are identified to imform development of a new HR Plan</t>
  </si>
  <si>
    <t>Outputs</t>
  </si>
  <si>
    <t>Indicators</t>
  </si>
  <si>
    <t>The plan was successful in achieving the desired outcomes</t>
  </si>
  <si>
    <t>HR Planning Strategies/interventions  chosen were appropriate</t>
  </si>
  <si>
    <t>Assumptions and objectives on which the plan developed were valid</t>
  </si>
  <si>
    <t xml:space="preserve">The required outcomes were achieved </t>
  </si>
  <si>
    <t>The HR Planning strategies/ interventions were successfully implemented and completed</t>
  </si>
  <si>
    <t xml:space="preserve"> Budget was available</t>
  </si>
  <si>
    <t>Reports and analysis were acted upon</t>
  </si>
  <si>
    <t>Yes/No</t>
  </si>
  <si>
    <t>Comments</t>
  </si>
  <si>
    <t>Implications for Performance</t>
  </si>
  <si>
    <t>Overall Achievements</t>
  </si>
  <si>
    <t xml:space="preserve">HRP OBJECTIVES </t>
  </si>
  <si>
    <t xml:space="preserve">Specify Outputs </t>
  </si>
  <si>
    <t>GAPS AREA OF IMPROVEMENT</t>
  </si>
  <si>
    <t>TARGET ACHIEVED OR NOT</t>
  </si>
  <si>
    <t>FUNCTIONAL AREAS</t>
  </si>
  <si>
    <t>SPECIFY OVERALL TARGET IMPLEMENTATION</t>
  </si>
  <si>
    <t>HRP ASSESSMENT</t>
  </si>
  <si>
    <t>SECTION  THREE - IMPLEMENTATION  PLAN</t>
  </si>
  <si>
    <t>SECTION FOUR - PREVIOUS IMPLEMENTED HRP STRATEGIC INTERVENTIONS</t>
  </si>
  <si>
    <t>SECTION FIVE - RISK</t>
  </si>
  <si>
    <t>One - Executive summary</t>
  </si>
  <si>
    <t>Two - Data fact Sheet</t>
  </si>
  <si>
    <t>Five - Risk</t>
  </si>
  <si>
    <t>Three - Implementation Plan</t>
  </si>
  <si>
    <t>Four - Previous Implemented HRP Strategic Interventions</t>
  </si>
  <si>
    <t xml:space="preserve">Compliance </t>
  </si>
  <si>
    <t>One - Introduction</t>
  </si>
  <si>
    <t>Two - Strategic Direction</t>
  </si>
  <si>
    <t xml:space="preserve">Three - Organistional development and change management </t>
  </si>
  <si>
    <t>Three - HR practices and administration services</t>
  </si>
  <si>
    <t>Three - HR utilisation and development</t>
  </si>
  <si>
    <t>Three - Employee health and wellness</t>
  </si>
  <si>
    <t>Three - Ethics, values, employee and labour relations</t>
  </si>
  <si>
    <t>Four - HR gap analysis</t>
  </si>
  <si>
    <t>Five - Priority departmental HRP interventions/strategies</t>
  </si>
  <si>
    <t>Three - HR planning and information systems</t>
  </si>
  <si>
    <t>Part A - HUMAN RESOURCE PLANNING DELIVERABLES</t>
  </si>
  <si>
    <t>Part B - HR PLANNING PROCESS INFORMATION</t>
  </si>
  <si>
    <t xml:space="preserve">The implementation plan with timeframes and outputs were clear </t>
  </si>
  <si>
    <t>Summary of HR Planning analysis and findings are provided</t>
  </si>
  <si>
    <t>Summary of Implementation implications are stated</t>
  </si>
  <si>
    <t>The MTEF HRP is submitted as per requirements of the HRP Directive (HR Self-Assessment is attached)</t>
  </si>
  <si>
    <t xml:space="preserve">Departmental Strategic Outcomes/Objectives are stated
</t>
  </si>
  <si>
    <t>Trends related to leave (sick and incapacity leave) management are identified, analysed and appropriate intervetions introduced</t>
  </si>
  <si>
    <t>Below to complete on the last year of the HRP implementation</t>
  </si>
  <si>
    <t>Has the HR Plan provided information on Labour Relations reflected?</t>
  </si>
  <si>
    <t xml:space="preserve">Specify Target </t>
  </si>
  <si>
    <t xml:space="preserve">Gaps/Areas needing improvement are informed by data analysis </t>
  </si>
  <si>
    <t xml:space="preserve">The HR Plan provides consistency and flow across all sections  </t>
  </si>
  <si>
    <t>Compliant</t>
  </si>
  <si>
    <t xml:space="preserve">Compliant </t>
  </si>
  <si>
    <t xml:space="preserve">Generally meets the requirements </t>
  </si>
  <si>
    <t>Baseline gaps or areas needing improvement  are reflected</t>
  </si>
  <si>
    <t>Summary on key achievements(targets &amp; outputs) linked to implemented  interventions  provided  and shortfalls reflected</t>
  </si>
  <si>
    <t>Achieved</t>
  </si>
  <si>
    <t>Not Achieved</t>
  </si>
  <si>
    <t>Have the risks been identified</t>
  </si>
  <si>
    <t>Workplace policies interventions</t>
  </si>
  <si>
    <t>Year 2</t>
  </si>
  <si>
    <t>Overall Assessment</t>
  </si>
  <si>
    <t>Summary of Gaps</t>
  </si>
  <si>
    <t>Total: Yes</t>
  </si>
  <si>
    <t>Not fully compliant</t>
  </si>
  <si>
    <t>The MTEF HR Plan should cover a minimum of this key result areas to meet the standard</t>
  </si>
  <si>
    <t xml:space="preserve">The HRP findings and analysis reflect trends in terms of gaps/areas needing improvement </t>
  </si>
  <si>
    <t>Have recomendations/or steps to overcome risks been identified</t>
  </si>
  <si>
    <t>Risks to be managed have been identified</t>
  </si>
  <si>
    <t>Priorities per programme are reflected in relation to the departmental deliverables</t>
  </si>
  <si>
    <t xml:space="preserve">HR implications supporting the achievement of departmental deliverables are identified (strategic outcomes and Service Delivery) and reflect current and future needs e.g human capacity </t>
  </si>
  <si>
    <t xml:space="preserve">External threats and opportunities applicable to the department have been analysed (implications and recommendations reflected) </t>
  </si>
  <si>
    <t xml:space="preserve">Internal strengths and weaknesses have been analysed (implications and recommendations reflected) </t>
  </si>
  <si>
    <t>Have gaps been identified and categorised per Functional Area?</t>
  </si>
  <si>
    <t>Quantitative gaps are reflected (numbers/ percentages/ rate/ ratios)</t>
  </si>
  <si>
    <t>Qualitative gaps are descriptive and specific</t>
  </si>
  <si>
    <t>Analysis of gaps reflects the trends per functional area e.g vacancy rate previously at 15%</t>
  </si>
  <si>
    <t>Interventions and outputs are responding to the gaps identified in section 4</t>
  </si>
  <si>
    <t>The organisational structure has been analysed to confirm alignment with Departmental Strategic Plan (e.g organisational functions allocation is optimal for achievement of the strategy)</t>
  </si>
  <si>
    <t>Recommendations respond to supply and demand challenges identified</t>
  </si>
  <si>
    <t>Turnover analysed to identify trends</t>
  </si>
  <si>
    <t>Reasons for staff turnover identified and appropriate interventions introduced</t>
  </si>
  <si>
    <t xml:space="preserve">Vacancy rate analysed to identify trends </t>
  </si>
  <si>
    <t>Factors affecting vacancy rate are identified and appropriate interventions introduced</t>
  </si>
  <si>
    <t>Analysis of exits and implications are identified and approriate interventions introduced</t>
  </si>
  <si>
    <t xml:space="preserve">Training and Development is responding to the future needs as informed by the labour market findings </t>
  </si>
  <si>
    <t>Interventions support the improvement of scarce and critical skills shortage e.g bursary linked to scarce skills list</t>
  </si>
  <si>
    <t>Factors in relation to Employment Equity within the department are identified, analysed, implications and appropriate interventions introduced</t>
  </si>
  <si>
    <t xml:space="preserve">Factors in relation to Disability Management within the department are identified, analysed, implications and appropriate interventions introduced </t>
  </si>
  <si>
    <t>Trends for women representation in SMS within the department are identified, analysed, implications and appropriate interventions introduced</t>
  </si>
  <si>
    <t>Factors in relation to Organisational Continuity and Institutional Knowledge are identified, analysed, implication and approapriate interventions introduced.</t>
  </si>
  <si>
    <t xml:space="preserve">Has the HR Plan provided data analysis across all functional areas and responded to any information systems issues </t>
  </si>
  <si>
    <t>Implications for health and wellness trends are identified and appropriate interventions introduced</t>
  </si>
  <si>
    <t xml:space="preserve">Trends related to absenteeism are identified, analysed and appropriate interventions introduced  
</t>
  </si>
  <si>
    <t>Implications for labour relations trends are identified and appropriate interventions introduced</t>
  </si>
  <si>
    <t xml:space="preserve">Trends related to disciplinary management that exist within the Department are identified and analysed </t>
  </si>
  <si>
    <t xml:space="preserve">Trends related to values and ethical behaviour that exist within the Department are identified and analysed </t>
  </si>
  <si>
    <t>RULES</t>
  </si>
  <si>
    <t>FOR NOTING</t>
  </si>
  <si>
    <t>Has the problem been idetified</t>
  </si>
  <si>
    <t>Has a solution been introduced to solve the problem</t>
  </si>
  <si>
    <t>CRITICAL TIPS - Assessor should assess the following  elements per indicator:</t>
  </si>
  <si>
    <t>All indicators should be assessed for completion of the assessment process</t>
  </si>
  <si>
    <r>
      <t>The percentage of</t>
    </r>
    <r>
      <rPr>
        <b/>
        <sz val="11"/>
        <color rgb="FF00CC00"/>
        <rFont val="Calibri"/>
        <family val="2"/>
        <scheme val="minor"/>
      </rPr>
      <t xml:space="preserve"> Yes</t>
    </r>
    <r>
      <rPr>
        <sz val="11"/>
        <color theme="1"/>
        <rFont val="Calibri"/>
        <family val="2"/>
        <scheme val="minor"/>
      </rPr>
      <t xml:space="preserve"> Totals summarised within the </t>
    </r>
    <r>
      <rPr>
        <b/>
        <sz val="11"/>
        <color theme="1"/>
        <rFont val="Calibri"/>
        <family val="2"/>
        <scheme val="minor"/>
      </rPr>
      <t xml:space="preserve">cover page </t>
    </r>
    <r>
      <rPr>
        <sz val="11"/>
        <color theme="1"/>
        <rFont val="Calibri"/>
        <family val="2"/>
        <scheme val="minor"/>
      </rPr>
      <t xml:space="preserve">represents the total </t>
    </r>
    <r>
      <rPr>
        <sz val="11"/>
        <color rgb="FF00CC00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responses selected within each indicator. </t>
    </r>
  </si>
  <si>
    <r>
      <rPr>
        <b/>
        <sz val="12"/>
        <color theme="1"/>
        <rFont val="Calibri"/>
        <family val="2"/>
        <scheme val="minor"/>
      </rPr>
      <t xml:space="preserve">Assessors should utilise the HRP Assessment Template for developmental purpose as a means of improving the quality of HR Planning process within Departments by providing feedback
</t>
    </r>
    <r>
      <rPr>
        <b/>
        <sz val="12"/>
        <color rgb="FF00B050"/>
        <rFont val="Calibri"/>
        <family val="2"/>
        <scheme val="minor"/>
      </rPr>
      <t xml:space="preserve">
Instructions:</t>
    </r>
    <r>
      <rPr>
        <sz val="12"/>
        <color rgb="FF00B05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1) Save the HRP Assessment template  as per  the </t>
    </r>
    <r>
      <rPr>
        <u/>
        <sz val="11"/>
        <color theme="1"/>
        <rFont val="Calibri"/>
        <family val="2"/>
        <scheme val="minor"/>
      </rPr>
      <t>Department’s name</t>
    </r>
    <r>
      <rPr>
        <sz val="11"/>
        <color theme="1"/>
        <rFont val="Calibri"/>
        <family val="2"/>
        <scheme val="minor"/>
      </rPr>
      <t xml:space="preserve"> and  </t>
    </r>
    <r>
      <rPr>
        <u/>
        <sz val="11"/>
        <color theme="1"/>
        <rFont val="Calibri"/>
        <family val="2"/>
        <scheme val="minor"/>
      </rPr>
      <t>the HRP Assessment cycle</t>
    </r>
    <r>
      <rPr>
        <sz val="11"/>
        <color theme="1"/>
        <rFont val="Calibri"/>
        <family val="2"/>
        <scheme val="minor"/>
      </rPr>
      <t xml:space="preserve">
2)Once the Assessment is opened read Sheet </t>
    </r>
    <r>
      <rPr>
        <b/>
        <sz val="11"/>
        <color theme="1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 xml:space="preserve">- </t>
    </r>
    <r>
      <rPr>
        <u/>
        <sz val="11"/>
        <color theme="1"/>
        <rFont val="Calibri"/>
        <family val="2"/>
        <scheme val="minor"/>
      </rPr>
      <t>Notes</t>
    </r>
    <r>
      <rPr>
        <sz val="11"/>
        <color theme="1"/>
        <rFont val="Calibri"/>
        <family val="2"/>
        <scheme val="minor"/>
      </rPr>
      <t xml:space="preserve"> to understand instructions 
3) Click sheet - </t>
    </r>
    <r>
      <rPr>
        <u/>
        <sz val="11"/>
        <color theme="1"/>
        <rFont val="Calibri"/>
        <family val="2"/>
        <scheme val="minor"/>
      </rPr>
      <t>Cover page</t>
    </r>
    <r>
      <rPr>
        <sz val="11"/>
        <color theme="1"/>
        <rFont val="Calibri"/>
        <family val="2"/>
        <scheme val="minor"/>
      </rPr>
      <t xml:space="preserve"> and add information as required for either (Sheet B) HRP or (Sheet D)HRP Implementation Report cover page depending on the assessment being conducted.
4) Open either sheet C -</t>
    </r>
    <r>
      <rPr>
        <u/>
        <sz val="11"/>
        <color theme="1"/>
        <rFont val="Calibri"/>
        <family val="2"/>
        <scheme val="minor"/>
      </rPr>
      <t>the HRP Assessment Sheet</t>
    </r>
    <r>
      <rPr>
        <sz val="11"/>
        <color theme="1"/>
        <rFont val="Calibri"/>
        <family val="2"/>
        <scheme val="minor"/>
      </rPr>
      <t xml:space="preserve"> or  Sheet E - </t>
    </r>
    <r>
      <rPr>
        <u/>
        <sz val="11"/>
        <color theme="1"/>
        <rFont val="Calibri"/>
        <family val="2"/>
        <scheme val="minor"/>
      </rPr>
      <t>HRP Implementation Report  Assessment Sheet</t>
    </r>
    <r>
      <rPr>
        <sz val="11"/>
        <color theme="1"/>
        <rFont val="Calibri"/>
        <family val="2"/>
        <scheme val="minor"/>
      </rPr>
      <t xml:space="preserve"> 
5) Read indicator statements for each area  that you want to assess and select from the drop down box for rating.
6) Apply the selected rating (</t>
    </r>
    <r>
      <rPr>
        <u/>
        <sz val="11"/>
        <color theme="1"/>
        <rFont val="Calibri"/>
        <family val="2"/>
        <scheme val="minor"/>
      </rPr>
      <t>YES or NO</t>
    </r>
    <r>
      <rPr>
        <sz val="11"/>
        <color theme="1"/>
        <rFont val="Calibri"/>
        <family val="2"/>
        <scheme val="minor"/>
      </rPr>
      <t xml:space="preserve">) for each indicator 
7) Provide comments for the area being assessed 
8) Click save after completing the assessment.
</t>
    </r>
    <r>
      <rPr>
        <b/>
        <sz val="12"/>
        <color rgb="FF00B050"/>
        <rFont val="Calibri"/>
        <family val="2"/>
        <scheme val="minor"/>
      </rPr>
      <t>Roles of the Assessors</t>
    </r>
    <r>
      <rPr>
        <sz val="12"/>
        <color rgb="FF00B05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 xml:space="preserve">
• Assessors  must compare the content of the plan and/or report  against the quality requirement of the HR Planning Guidelines, compliance and quality indicator statements within the HRPAT
• Assessors must check if the HR Planning process was adequately followed and if the natural links between the different sections have been identified. 
</t>
    </r>
    <r>
      <rPr>
        <sz val="11"/>
        <color rgb="FF00B050"/>
        <rFont val="Calibri"/>
        <family val="2"/>
        <scheme val="minor"/>
      </rPr>
      <t xml:space="preserve">
</t>
    </r>
    <r>
      <rPr>
        <b/>
        <sz val="12"/>
        <color rgb="FF00B050"/>
        <rFont val="Calibri"/>
        <family val="2"/>
        <scheme val="minor"/>
      </rPr>
      <t>Criteria for Selecting rating (YES or No)</t>
    </r>
    <r>
      <rPr>
        <b/>
        <sz val="11"/>
        <color rgb="FF00B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 xml:space="preserve">NO </t>
    </r>
    <r>
      <rPr>
        <b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Not fully compliant / Needs improvement ( Assessor has noted that no information was provided) 
</t>
    </r>
    <r>
      <rPr>
        <b/>
        <sz val="11"/>
        <color rgb="FF00CC00"/>
        <rFont val="Calibri"/>
        <family val="2"/>
        <scheme val="minor"/>
      </rPr>
      <t>YES</t>
    </r>
    <r>
      <rPr>
        <sz val="11"/>
        <color rgb="FF00CC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Compliant / Generally meets the requirements
</t>
    </r>
    <r>
      <rPr>
        <b/>
        <sz val="11"/>
        <color rgb="FF00CC00"/>
        <rFont val="Calibri"/>
        <family val="2"/>
        <scheme val="minor"/>
      </rPr>
      <t>YES</t>
    </r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Assessors must consider whether the information is  suitable and  relevant to the department e.g. the scare skills list  aligned to the mandate of the department
</t>
    </r>
    <r>
      <rPr>
        <b/>
        <sz val="11"/>
        <color rgb="FF00B050"/>
        <rFont val="Calibri"/>
        <family val="2"/>
        <scheme val="minor"/>
      </rPr>
      <t>YES</t>
    </r>
    <r>
      <rPr>
        <sz val="11"/>
        <color rgb="FF00B05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Assessors must consider whether the information provided is  sufficient – it covers all the important  elements - analysis, implications and recommendations
</t>
    </r>
    <r>
      <rPr>
        <b/>
        <sz val="11"/>
        <color rgb="FF00CC00"/>
        <rFont val="Calibri"/>
        <family val="2"/>
        <scheme val="minor"/>
      </rPr>
      <t xml:space="preserve">YES </t>
    </r>
    <r>
      <rPr>
        <sz val="11"/>
        <color rgb="FF00CC00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 xml:space="preserve"> Assessors  must consider whether information provided is authentic- it’s  based on analysis of data and not assumptions  e.g. high vacancy rate based on data findings 
</t>
    </r>
  </si>
  <si>
    <t xml:space="preserve">Drop down boxes should be utilised where applicable </t>
  </si>
  <si>
    <t xml:space="preserve">The Comment Section should be utilised as it will help to provide guidance to the departments as a means of feedback </t>
  </si>
  <si>
    <t>The Implementation Plan is aligned to the targeted interventions identified in section 5</t>
  </si>
  <si>
    <t>Has a way forward  been provided to address the identified  problem/gap</t>
  </si>
  <si>
    <r>
      <t xml:space="preserve">In cases wereby the Department has reflected in their analysis that a paritcular Sub-Area within a Functional Area  is not applicable , the assessor should then  select </t>
    </r>
    <r>
      <rPr>
        <b/>
        <sz val="11"/>
        <color rgb="FF00CC00"/>
        <rFont val="Calibri"/>
        <family val="2"/>
        <scheme val="minor"/>
      </rPr>
      <t xml:space="preserve">Yes </t>
    </r>
    <r>
      <rPr>
        <sz val="11"/>
        <color theme="1"/>
        <rFont val="Calibri"/>
        <family val="2"/>
        <scheme val="minor"/>
      </rPr>
      <t>as the  rating criteria.</t>
    </r>
  </si>
  <si>
    <t>The Interventions  in the cover page Sheet D reflect a summary of  interventions selected within the assessment sheet E</t>
  </si>
  <si>
    <r>
      <t xml:space="preserve"> HRP ASSESSMENT COVER PAGE  SHEET </t>
    </r>
    <r>
      <rPr>
        <b/>
        <sz val="16"/>
        <color rgb="FFFF0000"/>
        <rFont val="Calibri"/>
        <family val="2"/>
        <scheme val="minor"/>
      </rPr>
      <t>SUMMARY</t>
    </r>
  </si>
  <si>
    <t>The Gaps in the cover page Sheet B reflect a summary of  gaps selected within the assessment sheet C</t>
  </si>
  <si>
    <t xml:space="preserve">Trends related to grievances and disputes that exist within the Department are identified and analysed </t>
  </si>
  <si>
    <t>Implementation implications reflect matters likely to impact achievement of Departmental strategic outcomes</t>
  </si>
  <si>
    <t>Summarised planned interventions are linked to identified recommendations throughout the HR Plan and are responding to identified implications</t>
  </si>
  <si>
    <t>The HRP Data fact sheet covers baseline information and planned targets and is presented in diagrams/ graphs/ tables, etc</t>
  </si>
  <si>
    <t>Planned targets are reflected over the full cycle of the HR Plan</t>
  </si>
  <si>
    <t xml:space="preserve">Interventions have been identified to address shortcomings with the implementation of the previous HR Plan </t>
  </si>
  <si>
    <t xml:space="preserve">Risk mitgation strategies are reflected </t>
  </si>
  <si>
    <t xml:space="preserve">The link of HR Planning objectives to the functional areas has been displayed. </t>
  </si>
  <si>
    <t>The organisational structure has been anaylsed in terms of its effeciency and effectiveness</t>
  </si>
  <si>
    <t xml:space="preserve">Financial implications and timeframes have been identified for the implementation of the interventions </t>
  </si>
  <si>
    <t>The HR Plan has identified relevant trends(applicable to the department and linked to a functional area) and adequately interprets data to reflect implications and recommendations based on the analysis of the different functional areas</t>
  </si>
  <si>
    <t xml:space="preserve">Gaps identified reflects short falls and/or surpluses </t>
  </si>
  <si>
    <t>Priority Departmental HRP Interventions are linked to the identified gaps or areas that need improvement per Functional Area</t>
  </si>
  <si>
    <t>Budget is available to support the implementation of the interventions</t>
  </si>
  <si>
    <t>Data sources, legends/headings are provided in each diagram/ graph/ table, etc</t>
  </si>
  <si>
    <t>The cover page should be populated to cover the following : the Department Name, Cycle of the Plan, HRP Timeframe, Person /team who assessed the plan and   date of assessment , Name of the person who approved the plan and Job Tittle</t>
  </si>
  <si>
    <r>
      <t xml:space="preserve">  ANNUAL HRP IMPLEMENTATION REPORT ASSESSMENT  COVER PAGE SHEET </t>
    </r>
    <r>
      <rPr>
        <b/>
        <sz val="16"/>
        <color rgb="FFFF0000"/>
        <rFont val="Calibri"/>
        <family val="2"/>
        <scheme val="minor"/>
      </rPr>
      <t>SUMMARY</t>
    </r>
  </si>
  <si>
    <t>Performance Management</t>
  </si>
  <si>
    <t>HR Planning and Information Systems</t>
  </si>
  <si>
    <t>Culture &amp; Ethics</t>
  </si>
  <si>
    <t>Vacancy rate</t>
  </si>
  <si>
    <t>Alignment to strategy</t>
  </si>
  <si>
    <t>Health and Wellness</t>
  </si>
  <si>
    <t>Employee and Labour Relations</t>
  </si>
  <si>
    <t>Overview of  previously implemented HRP Interventions are stated</t>
  </si>
  <si>
    <t xml:space="preserve">The Implementation Plan reflects targets, outputs and responsibilities
</t>
  </si>
  <si>
    <t>Achievements, challenges and HRP Interventions  implemented previously and the link to future planned strategies have been reflected</t>
  </si>
  <si>
    <t xml:space="preserve">Labour Market trends identified reflect employment and skills sets issues, as well as recommendations identified e.g labour demand and supply for certain occupations </t>
  </si>
  <si>
    <t>Stability rate has been reflected against critical occupations and scarce skills</t>
  </si>
  <si>
    <t xml:space="preserve">Other employee health and wellness trends that exist within the Department are identified e.g HIV/occupational diseases, injury on duty </t>
  </si>
  <si>
    <t>The HRP Objectives stated are clearly stated and in line with the SMART principle (Specific-Measurable-Achievable-Realistic-TimeBound)</t>
  </si>
  <si>
    <t xml:space="preserve">The HRP Data fact sheet is linked to the Implementation Plan (Section 3) based on proposed interventions </t>
  </si>
  <si>
    <t>The HR Plan responds to the analysis of the organisational structure in terms of current and future supply (e.g profile or quality of employees , resource availablility currently and in the future )</t>
  </si>
  <si>
    <t>The implications for anticipated retirements have been identified and appropriate interventions introduced</t>
  </si>
  <si>
    <t>Training and development needs are defined in relation to the Departmental strategic outcomes/objectives and respond to competency/skills gaps</t>
  </si>
  <si>
    <t>Training and development  interventions are considered to support the management of poor perfromance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</si>
</sst>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9" tint="-0.249977111117893"/>
      <name val="Arial Narrow"/>
      <family val="2"/>
    </font>
    <font>
      <b/>
      <sz val="13"/>
      <color theme="1"/>
      <name val="Arial Narrow"/>
      <family val="2"/>
    </font>
    <font>
      <b/>
      <sz val="10"/>
      <name val="Arial Narrow"/>
      <family val="2"/>
    </font>
    <font>
      <b/>
      <sz val="9"/>
      <color rgb="FF0D0D0D"/>
      <name val="Arial Narrow"/>
      <family val="2"/>
    </font>
    <font>
      <b/>
      <sz val="10"/>
      <color theme="1"/>
      <name val="Calibri"/>
      <family val="2"/>
      <scheme val="minor"/>
    </font>
    <font>
      <sz val="11"/>
      <color rgb="FFFF0000"/>
      <name val="Arial Narrow"/>
      <family val="2"/>
    </font>
    <font>
      <sz val="8"/>
      <color theme="1"/>
      <name val="Arial Narrow"/>
      <family val="2"/>
    </font>
    <font>
      <b/>
      <sz val="12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CC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CC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 vertical="top"/>
    </xf>
    <xf numFmtId="0" fontId="4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/>
    <xf numFmtId="0" fontId="7" fillId="9" borderId="0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8" fillId="9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/>
    <xf numFmtId="0" fontId="8" fillId="3" borderId="12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top"/>
    </xf>
    <xf numFmtId="0" fontId="8" fillId="4" borderId="2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top"/>
    </xf>
    <xf numFmtId="0" fontId="8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Border="1"/>
    <xf numFmtId="0" fontId="8" fillId="0" borderId="0" xfId="0" applyFont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8" fillId="0" borderId="0" xfId="0" applyFont="1" applyFill="1" applyBorder="1"/>
    <xf numFmtId="0" fontId="8" fillId="9" borderId="0" xfId="0" applyFont="1" applyFill="1" applyBorder="1" applyAlignment="1">
      <alignment vertical="top" wrapText="1"/>
    </xf>
    <xf numFmtId="0" fontId="8" fillId="9" borderId="0" xfId="0" applyFont="1" applyFill="1" applyBorder="1" applyAlignment="1">
      <alignment wrapText="1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0" borderId="0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49" fontId="8" fillId="0" borderId="0" xfId="0" applyNumberFormat="1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9" borderId="0" xfId="0" applyFont="1" applyFill="1" applyBorder="1" applyAlignment="1">
      <alignment horizontal="left" vertical="top"/>
    </xf>
    <xf numFmtId="49" fontId="8" fillId="0" borderId="0" xfId="0" applyNumberFormat="1" applyFont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top"/>
    </xf>
    <xf numFmtId="0" fontId="8" fillId="5" borderId="1" xfId="0" applyFont="1" applyFill="1" applyBorder="1" applyAlignment="1">
      <alignment vertical="top" wrapText="1"/>
    </xf>
    <xf numFmtId="0" fontId="8" fillId="9" borderId="0" xfId="0" applyFont="1" applyFill="1" applyBorder="1" applyAlignment="1"/>
    <xf numFmtId="0" fontId="8" fillId="9" borderId="0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0" fontId="8" fillId="9" borderId="0" xfId="0" applyFont="1" applyFill="1" applyBorder="1" applyAlignment="1">
      <alignment horizontal="left" vertical="top" wrapText="1"/>
    </xf>
    <xf numFmtId="49" fontId="8" fillId="4" borderId="2" xfId="0" applyNumberFormat="1" applyFont="1" applyFill="1" applyBorder="1" applyAlignment="1">
      <alignment vertical="top" wrapText="1"/>
    </xf>
    <xf numFmtId="49" fontId="8" fillId="4" borderId="1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7" fillId="9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9" borderId="0" xfId="0" applyFont="1" applyFill="1"/>
    <xf numFmtId="0" fontId="7" fillId="9" borderId="0" xfId="0" applyFont="1" applyFill="1" applyBorder="1" applyAlignment="1">
      <alignment vertical="center"/>
    </xf>
    <xf numFmtId="0" fontId="7" fillId="9" borderId="0" xfId="0" applyFont="1" applyFill="1" applyBorder="1" applyAlignment="1"/>
    <xf numFmtId="0" fontId="8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/>
    <xf numFmtId="0" fontId="8" fillId="2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0" fillId="9" borderId="0" xfId="0" applyFont="1" applyFill="1" applyBorder="1" applyAlignme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3" borderId="0" xfId="0" applyFont="1" applyFill="1"/>
    <xf numFmtId="0" fontId="11" fillId="2" borderId="0" xfId="0" applyFont="1" applyFill="1"/>
    <xf numFmtId="0" fontId="11" fillId="9" borderId="0" xfId="0" applyFont="1" applyFill="1"/>
    <xf numFmtId="0" fontId="10" fillId="10" borderId="13" xfId="0" applyFont="1" applyFill="1" applyBorder="1" applyAlignment="1">
      <alignment vertical="center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/>
    </xf>
    <xf numFmtId="0" fontId="10" fillId="10" borderId="2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vertical="center"/>
    </xf>
    <xf numFmtId="0" fontId="11" fillId="9" borderId="1" xfId="0" applyFont="1" applyFill="1" applyBorder="1" applyAlignment="1"/>
    <xf numFmtId="0" fontId="11" fillId="9" borderId="1" xfId="0" applyFont="1" applyFill="1" applyBorder="1" applyAlignment="1">
      <alignment wrapText="1"/>
    </xf>
    <xf numFmtId="0" fontId="11" fillId="0" borderId="1" xfId="0" applyFont="1" applyBorder="1"/>
    <xf numFmtId="0" fontId="11" fillId="9" borderId="0" xfId="0" applyFont="1" applyFill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9" borderId="0" xfId="0" applyFont="1" applyFill="1" applyBorder="1" applyAlignment="1">
      <alignment wrapText="1"/>
    </xf>
    <xf numFmtId="0" fontId="11" fillId="0" borderId="0" xfId="0" applyFont="1" applyBorder="1"/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11" fillId="9" borderId="1" xfId="0" applyFont="1" applyFill="1" applyBorder="1"/>
    <xf numFmtId="0" fontId="10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/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9" borderId="0" xfId="0" applyFont="1" applyFill="1" applyBorder="1" applyAlignment="1">
      <alignment vertical="center"/>
    </xf>
    <xf numFmtId="0" fontId="11" fillId="9" borderId="1" xfId="0" applyFont="1" applyFill="1" applyBorder="1" applyAlignment="1">
      <alignment vertical="top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top"/>
    </xf>
    <xf numFmtId="0" fontId="7" fillId="12" borderId="8" xfId="0" applyFont="1" applyFill="1" applyBorder="1" applyAlignment="1"/>
    <xf numFmtId="0" fontId="7" fillId="12" borderId="8" xfId="0" applyFont="1" applyFill="1" applyBorder="1" applyAlignment="1">
      <alignment vertical="center"/>
    </xf>
    <xf numFmtId="0" fontId="7" fillId="12" borderId="7" xfId="0" applyFont="1" applyFill="1" applyBorder="1" applyAlignment="1">
      <alignment vertical="center"/>
    </xf>
    <xf numFmtId="0" fontId="8" fillId="9" borderId="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vertical="top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9" borderId="0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center"/>
    </xf>
    <xf numFmtId="0" fontId="8" fillId="4" borderId="21" xfId="0" applyFont="1" applyFill="1" applyBorder="1" applyAlignment="1">
      <alignment vertical="top" wrapText="1"/>
    </xf>
    <xf numFmtId="0" fontId="8" fillId="4" borderId="7" xfId="0" applyFont="1" applyFill="1" applyBorder="1"/>
    <xf numFmtId="0" fontId="9" fillId="4" borderId="7" xfId="0" applyFont="1" applyFill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12" fillId="0" borderId="0" xfId="0" applyFont="1" applyBorder="1" applyAlignment="1"/>
    <xf numFmtId="0" fontId="17" fillId="9" borderId="0" xfId="0" applyFont="1" applyFill="1" applyBorder="1" applyAlignment="1">
      <alignment vertical="top" wrapText="1"/>
    </xf>
    <xf numFmtId="0" fontId="17" fillId="0" borderId="0" xfId="0" applyFont="1" applyBorder="1" applyAlignment="1"/>
    <xf numFmtId="0" fontId="12" fillId="0" borderId="0" xfId="0" applyFont="1"/>
    <xf numFmtId="0" fontId="8" fillId="4" borderId="1" xfId="0" applyNumberFormat="1" applyFont="1" applyFill="1" applyBorder="1" applyAlignment="1">
      <alignment vertical="top" wrapText="1"/>
    </xf>
    <xf numFmtId="0" fontId="7" fillId="8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/>
    </xf>
    <xf numFmtId="0" fontId="20" fillId="0" borderId="1" xfId="0" applyFont="1" applyBorder="1"/>
    <xf numFmtId="0" fontId="8" fillId="9" borderId="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top" wrapText="1"/>
    </xf>
    <xf numFmtId="0" fontId="10" fillId="4" borderId="2" xfId="0" applyFont="1" applyFill="1" applyBorder="1" applyAlignment="1">
      <alignment vertical="top"/>
    </xf>
    <xf numFmtId="0" fontId="10" fillId="4" borderId="27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22" fillId="0" borderId="0" xfId="0" applyFont="1"/>
    <xf numFmtId="0" fontId="8" fillId="4" borderId="7" xfId="0" applyFont="1" applyFill="1" applyBorder="1" applyAlignment="1">
      <alignment vertical="top"/>
    </xf>
    <xf numFmtId="0" fontId="7" fillId="4" borderId="2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7" fillId="12" borderId="15" xfId="0" applyFont="1" applyFill="1" applyBorder="1" applyAlignment="1"/>
    <xf numFmtId="0" fontId="10" fillId="4" borderId="2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3" fillId="0" borderId="0" xfId="0" applyFont="1"/>
    <xf numFmtId="0" fontId="9" fillId="4" borderId="2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wrapText="1"/>
    </xf>
    <xf numFmtId="0" fontId="0" fillId="0" borderId="0" xfId="0" applyBorder="1"/>
    <xf numFmtId="0" fontId="25" fillId="0" borderId="0" xfId="0" applyFont="1" applyBorder="1"/>
    <xf numFmtId="0" fontId="3" fillId="0" borderId="0" xfId="0" applyFont="1" applyBorder="1"/>
    <xf numFmtId="164" fontId="0" fillId="0" borderId="30" xfId="0" applyNumberFormat="1" applyBorder="1"/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12" xfId="0" applyBorder="1"/>
    <xf numFmtId="0" fontId="0" fillId="0" borderId="0" xfId="0" applyProtection="1"/>
    <xf numFmtId="0" fontId="3" fillId="4" borderId="7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/>
    </xf>
    <xf numFmtId="0" fontId="6" fillId="0" borderId="0" xfId="0" applyFont="1" applyProtection="1"/>
    <xf numFmtId="0" fontId="13" fillId="0" borderId="1" xfId="0" applyFont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left" vertical="top" wrapText="1"/>
    </xf>
    <xf numFmtId="0" fontId="13" fillId="3" borderId="1" xfId="0" applyFont="1" applyFill="1" applyBorder="1" applyAlignment="1" applyProtection="1">
      <alignment wrapText="1"/>
    </xf>
    <xf numFmtId="0" fontId="13" fillId="0" borderId="1" xfId="0" applyFont="1" applyBorder="1" applyAlignment="1" applyProtection="1">
      <alignment wrapText="1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8" fillId="9" borderId="2" xfId="0" applyFont="1" applyFill="1" applyBorder="1" applyAlignment="1" applyProtection="1">
      <alignment horizontal="left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locked="0"/>
    </xf>
    <xf numFmtId="0" fontId="9" fillId="9" borderId="2" xfId="0" applyFont="1" applyFill="1" applyBorder="1" applyAlignment="1" applyProtection="1">
      <alignment horizontal="left"/>
      <protection locked="0"/>
    </xf>
    <xf numFmtId="0" fontId="9" fillId="9" borderId="1" xfId="0" applyFont="1" applyFill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2" xfId="0" applyFont="1" applyFill="1" applyBorder="1" applyAlignment="1" applyProtection="1"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Protection="1">
      <protection locked="0"/>
    </xf>
    <xf numFmtId="0" fontId="8" fillId="0" borderId="4" xfId="0" applyFont="1" applyBorder="1" applyAlignment="1" applyProtection="1">
      <alignment wrapText="1"/>
      <protection locked="0"/>
    </xf>
    <xf numFmtId="0" fontId="8" fillId="9" borderId="22" xfId="0" applyFont="1" applyFill="1" applyBorder="1" applyAlignment="1" applyProtection="1">
      <alignment horizontal="center" vertical="center"/>
      <protection locked="0"/>
    </xf>
    <xf numFmtId="0" fontId="8" fillId="9" borderId="6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22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Protection="1">
      <protection locked="0"/>
    </xf>
    <xf numFmtId="0" fontId="8" fillId="0" borderId="6" xfId="0" applyFont="1" applyBorder="1" applyAlignment="1" applyProtection="1">
      <protection locked="0"/>
    </xf>
    <xf numFmtId="0" fontId="8" fillId="0" borderId="2" xfId="0" applyFont="1" applyFill="1" applyBorder="1" applyAlignment="1" applyProtection="1">
      <alignment horizontal="left" vertical="top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9" borderId="1" xfId="0" applyFont="1" applyFill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/>
    </xf>
    <xf numFmtId="0" fontId="8" fillId="0" borderId="21" xfId="0" applyFont="1" applyBorder="1" applyAlignment="1">
      <alignment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0" fillId="0" borderId="0" xfId="0" applyFont="1"/>
    <xf numFmtId="0" fontId="6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/>
    <xf numFmtId="0" fontId="3" fillId="0" borderId="0" xfId="0" applyFont="1" applyBorder="1" applyAlignment="1">
      <alignment vertical="center"/>
    </xf>
    <xf numFmtId="0" fontId="21" fillId="4" borderId="2" xfId="0" applyFont="1" applyFill="1" applyBorder="1"/>
    <xf numFmtId="0" fontId="6" fillId="0" borderId="0" xfId="0" applyFont="1" applyAlignment="1">
      <alignment horizontal="left" vertical="top" wrapText="1"/>
    </xf>
    <xf numFmtId="0" fontId="6" fillId="1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2" fillId="4" borderId="8" xfId="0" applyFont="1" applyFill="1" applyBorder="1" applyAlignment="1" applyProtection="1">
      <alignment horizontal="left" vertical="top"/>
      <protection locked="0"/>
    </xf>
    <xf numFmtId="0" fontId="2" fillId="4" borderId="9" xfId="0" applyFont="1" applyFill="1" applyBorder="1" applyAlignment="1" applyProtection="1">
      <alignment horizontal="left" vertical="top"/>
      <protection locked="0"/>
    </xf>
    <xf numFmtId="0" fontId="2" fillId="4" borderId="10" xfId="0" applyFont="1" applyFill="1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protection locked="0"/>
    </xf>
    <xf numFmtId="0" fontId="30" fillId="10" borderId="15" xfId="0" applyFont="1" applyFill="1" applyBorder="1" applyAlignment="1" applyProtection="1">
      <alignment horizontal="left" vertical="top"/>
      <protection locked="0"/>
    </xf>
    <xf numFmtId="0" fontId="30" fillId="10" borderId="16" xfId="0" applyFont="1" applyFill="1" applyBorder="1" applyAlignment="1" applyProtection="1">
      <alignment horizontal="left" vertical="top"/>
      <protection locked="0"/>
    </xf>
    <xf numFmtId="0" fontId="30" fillId="10" borderId="17" xfId="0" applyFont="1" applyFill="1" applyBorder="1" applyAlignment="1" applyProtection="1">
      <alignment horizontal="left" vertical="top"/>
      <protection locked="0"/>
    </xf>
    <xf numFmtId="0" fontId="30" fillId="10" borderId="11" xfId="0" applyFont="1" applyFill="1" applyBorder="1" applyAlignment="1" applyProtection="1">
      <alignment horizontal="left" vertical="top"/>
      <protection locked="0"/>
    </xf>
    <xf numFmtId="0" fontId="30" fillId="10" borderId="0" xfId="0" applyFont="1" applyFill="1" applyBorder="1" applyAlignment="1" applyProtection="1">
      <alignment horizontal="left" vertical="top"/>
      <protection locked="0"/>
    </xf>
    <xf numFmtId="0" fontId="30" fillId="10" borderId="18" xfId="0" applyFont="1" applyFill="1" applyBorder="1" applyAlignment="1" applyProtection="1">
      <alignment horizontal="left" vertical="top"/>
      <protection locked="0"/>
    </xf>
    <xf numFmtId="0" fontId="30" fillId="10" borderId="19" xfId="0" applyFont="1" applyFill="1" applyBorder="1" applyAlignment="1" applyProtection="1">
      <alignment horizontal="left" vertical="top"/>
      <protection locked="0"/>
    </xf>
    <xf numFmtId="0" fontId="30" fillId="10" borderId="20" xfId="0" applyFont="1" applyFill="1" applyBorder="1" applyAlignment="1" applyProtection="1">
      <alignment horizontal="left" vertical="top"/>
      <protection locked="0"/>
    </xf>
    <xf numFmtId="0" fontId="30" fillId="10" borderId="12" xfId="0" applyFont="1" applyFill="1" applyBorder="1" applyAlignment="1" applyProtection="1">
      <alignment horizontal="left" vertical="top"/>
      <protection locked="0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vertical="center"/>
      <protection locked="0"/>
    </xf>
    <xf numFmtId="15" fontId="2" fillId="4" borderId="8" xfId="0" applyNumberFormat="1" applyFont="1" applyFill="1" applyBorder="1" applyAlignment="1" applyProtection="1">
      <alignment horizontal="left" vertical="top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21" fillId="11" borderId="1" xfId="0" applyFont="1" applyFill="1" applyBorder="1" applyAlignment="1" applyProtection="1">
      <alignment horizontal="center" vertical="top" wrapText="1"/>
    </xf>
    <xf numFmtId="0" fontId="3" fillId="4" borderId="8" xfId="0" applyFont="1" applyFill="1" applyBorder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10" borderId="8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9" borderId="8" xfId="0" applyFont="1" applyFill="1" applyBorder="1" applyAlignment="1" applyProtection="1">
      <alignment horizontal="center"/>
    </xf>
    <xf numFmtId="0" fontId="3" fillId="9" borderId="9" xfId="0" applyFont="1" applyFill="1" applyBorder="1" applyAlignment="1" applyProtection="1">
      <alignment horizontal="center"/>
    </xf>
    <xf numFmtId="0" fontId="3" fillId="9" borderId="10" xfId="0" applyFont="1" applyFill="1" applyBorder="1" applyAlignment="1" applyProtection="1">
      <alignment horizontal="center"/>
    </xf>
    <xf numFmtId="0" fontId="3" fillId="10" borderId="8" xfId="0" applyFont="1" applyFill="1" applyBorder="1" applyAlignment="1" applyProtection="1">
      <alignment horizontal="center"/>
    </xf>
    <xf numFmtId="0" fontId="3" fillId="10" borderId="10" xfId="0" applyFont="1" applyFill="1" applyBorder="1" applyAlignment="1" applyProtection="1">
      <alignment horizontal="center"/>
    </xf>
    <xf numFmtId="0" fontId="3" fillId="10" borderId="9" xfId="0" applyFont="1" applyFill="1" applyBorder="1" applyAlignment="1" applyProtection="1">
      <alignment horizontal="center"/>
    </xf>
    <xf numFmtId="0" fontId="21" fillId="11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left"/>
    </xf>
    <xf numFmtId="0" fontId="0" fillId="0" borderId="17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>
      <alignment horizontal="center"/>
    </xf>
    <xf numFmtId="49" fontId="8" fillId="0" borderId="1" xfId="0" applyNumberFormat="1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49" fontId="8" fillId="10" borderId="4" xfId="0" applyNumberFormat="1" applyFont="1" applyFill="1" applyBorder="1" applyAlignment="1">
      <alignment horizontal="center" vertical="top" wrapText="1"/>
    </xf>
    <xf numFmtId="49" fontId="8" fillId="10" borderId="5" xfId="0" applyNumberFormat="1" applyFont="1" applyFill="1" applyBorder="1" applyAlignment="1">
      <alignment horizontal="center" vertical="top" wrapText="1"/>
    </xf>
    <xf numFmtId="49" fontId="8" fillId="10" borderId="6" xfId="0" applyNumberFormat="1" applyFont="1" applyFill="1" applyBorder="1" applyAlignment="1">
      <alignment horizontal="center" vertical="top" wrapText="1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24" xfId="0" applyFont="1" applyBorder="1" applyAlignment="1" applyProtection="1">
      <alignment horizontal="center" vertical="top" wrapText="1"/>
      <protection locked="0"/>
    </xf>
    <xf numFmtId="0" fontId="8" fillId="0" borderId="26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8" fillId="0" borderId="29" xfId="0" applyFont="1" applyBorder="1" applyAlignment="1" applyProtection="1">
      <alignment horizontal="center" vertical="top" wrapText="1"/>
      <protection locked="0"/>
    </xf>
    <xf numFmtId="0" fontId="8" fillId="0" borderId="22" xfId="0" applyFont="1" applyBorder="1" applyAlignment="1" applyProtection="1">
      <alignment horizontal="center" vertical="top" wrapText="1"/>
      <protection locked="0"/>
    </xf>
    <xf numFmtId="49" fontId="8" fillId="0" borderId="28" xfId="0" applyNumberFormat="1" applyFont="1" applyBorder="1" applyAlignment="1" applyProtection="1">
      <alignment horizontal="left" vertical="top" wrapText="1"/>
      <protection locked="0"/>
    </xf>
    <xf numFmtId="49" fontId="8" fillId="0" borderId="24" xfId="0" applyNumberFormat="1" applyFont="1" applyBorder="1" applyAlignment="1" applyProtection="1">
      <alignment horizontal="left" vertical="top" wrapText="1"/>
      <protection locked="0"/>
    </xf>
    <xf numFmtId="49" fontId="8" fillId="0" borderId="26" xfId="0" applyNumberFormat="1" applyFont="1" applyBorder="1" applyAlignment="1" applyProtection="1">
      <alignment horizontal="left" vertical="top" wrapText="1"/>
      <protection locked="0"/>
    </xf>
    <xf numFmtId="49" fontId="8" fillId="0" borderId="25" xfId="0" applyNumberFormat="1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 applyProtection="1">
      <alignment horizontal="left" vertical="top" wrapText="1"/>
      <protection locked="0"/>
    </xf>
    <xf numFmtId="49" fontId="8" fillId="0" borderId="23" xfId="0" applyNumberFormat="1" applyFont="1" applyBorder="1" applyAlignment="1" applyProtection="1">
      <alignment horizontal="left" vertical="top" wrapText="1"/>
      <protection locked="0"/>
    </xf>
    <xf numFmtId="49" fontId="8" fillId="0" borderId="3" xfId="0" applyNumberFormat="1" applyFont="1" applyBorder="1" applyAlignment="1" applyProtection="1">
      <alignment horizontal="left" vertical="top" wrapText="1"/>
      <protection locked="0"/>
    </xf>
    <xf numFmtId="49" fontId="8" fillId="0" borderId="29" xfId="0" applyNumberFormat="1" applyFont="1" applyBorder="1" applyAlignment="1" applyProtection="1">
      <alignment horizontal="left" vertical="top" wrapText="1"/>
      <protection locked="0"/>
    </xf>
    <xf numFmtId="49" fontId="8" fillId="0" borderId="22" xfId="0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top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49" fontId="8" fillId="0" borderId="1" xfId="0" applyNumberFormat="1" applyFont="1" applyBorder="1" applyAlignment="1" applyProtection="1">
      <alignment horizontal="left" vertical="top"/>
      <protection locked="0"/>
    </xf>
    <xf numFmtId="49" fontId="8" fillId="1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 vertical="top" wrapText="1"/>
    </xf>
    <xf numFmtId="0" fontId="7" fillId="12" borderId="8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49" fontId="8" fillId="10" borderId="1" xfId="0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center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0" fillId="4" borderId="8" xfId="0" applyFont="1" applyFill="1" applyBorder="1" applyAlignment="1">
      <alignment horizontal="left" vertical="top"/>
    </xf>
    <xf numFmtId="0" fontId="0" fillId="4" borderId="9" xfId="0" applyFont="1" applyFill="1" applyBorder="1" applyAlignment="1">
      <alignment horizontal="left" vertical="top"/>
    </xf>
    <xf numFmtId="0" fontId="0" fillId="4" borderId="10" xfId="0" applyFont="1" applyFill="1" applyBorder="1" applyAlignment="1"/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0" borderId="15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17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8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0" fillId="0" borderId="20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4" borderId="8" xfId="0" applyFont="1" applyFill="1" applyBorder="1" applyAlignment="1">
      <alignment horizontal="center" vertical="top"/>
    </xf>
    <xf numFmtId="0" fontId="0" fillId="4" borderId="9" xfId="0" applyFont="1" applyFill="1" applyBorder="1" applyAlignment="1">
      <alignment horizontal="center" vertical="top"/>
    </xf>
    <xf numFmtId="0" fontId="0" fillId="4" borderId="10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 wrapText="1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8" fillId="13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/>
    </xf>
    <xf numFmtId="0" fontId="18" fillId="13" borderId="9" xfId="0" applyFont="1" applyFill="1" applyBorder="1" applyAlignment="1">
      <alignment horizontal="center"/>
    </xf>
    <xf numFmtId="0" fontId="18" fillId="13" borderId="10" xfId="0" applyFont="1" applyFill="1" applyBorder="1" applyAlignment="1">
      <alignment horizontal="center"/>
    </xf>
    <xf numFmtId="0" fontId="10" fillId="8" borderId="8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</cellXfs>
  <cellStyles count="1">
    <cellStyle name="Normal" xfId="0" builtinId="0"/>
  </cellStyles>
  <dxfs count="1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CC00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28" zoomScale="98" zoomScaleNormal="98" workbookViewId="0">
      <selection sqref="A1:A27"/>
    </sheetView>
  </sheetViews>
  <sheetFormatPr defaultColWidth="123" defaultRowHeight="15" x14ac:dyDescent="0.25"/>
  <sheetData>
    <row r="1" spans="1:1" x14ac:dyDescent="0.25">
      <c r="A1" s="231" t="s">
        <v>253</v>
      </c>
    </row>
    <row r="2" spans="1:1" x14ac:dyDescent="0.25">
      <c r="A2" s="232"/>
    </row>
    <row r="3" spans="1:1" x14ac:dyDescent="0.25">
      <c r="A3" s="232"/>
    </row>
    <row r="4" spans="1:1" x14ac:dyDescent="0.25">
      <c r="A4" s="232"/>
    </row>
    <row r="5" spans="1:1" x14ac:dyDescent="0.25">
      <c r="A5" s="232"/>
    </row>
    <row r="6" spans="1:1" x14ac:dyDescent="0.25">
      <c r="A6" s="232"/>
    </row>
    <row r="7" spans="1:1" x14ac:dyDescent="0.25">
      <c r="A7" s="232"/>
    </row>
    <row r="8" spans="1:1" x14ac:dyDescent="0.25">
      <c r="A8" s="232"/>
    </row>
    <row r="9" spans="1:1" x14ac:dyDescent="0.25">
      <c r="A9" s="232"/>
    </row>
    <row r="10" spans="1:1" x14ac:dyDescent="0.25">
      <c r="A10" s="232"/>
    </row>
    <row r="11" spans="1:1" x14ac:dyDescent="0.25">
      <c r="A11" s="232"/>
    </row>
    <row r="12" spans="1:1" x14ac:dyDescent="0.25">
      <c r="A12" s="232"/>
    </row>
    <row r="13" spans="1:1" x14ac:dyDescent="0.25">
      <c r="A13" s="232"/>
    </row>
    <row r="14" spans="1:1" x14ac:dyDescent="0.25">
      <c r="A14" s="232"/>
    </row>
    <row r="15" spans="1:1" x14ac:dyDescent="0.25">
      <c r="A15" s="232"/>
    </row>
    <row r="16" spans="1:1" x14ac:dyDescent="0.25">
      <c r="A16" s="232"/>
    </row>
    <row r="17" spans="1:1" x14ac:dyDescent="0.25">
      <c r="A17" s="232"/>
    </row>
    <row r="18" spans="1:1" x14ac:dyDescent="0.25">
      <c r="A18" s="232"/>
    </row>
    <row r="19" spans="1:1" x14ac:dyDescent="0.25">
      <c r="A19" s="232"/>
    </row>
    <row r="20" spans="1:1" x14ac:dyDescent="0.25">
      <c r="A20" s="232"/>
    </row>
    <row r="21" spans="1:1" x14ac:dyDescent="0.25">
      <c r="A21" s="232"/>
    </row>
    <row r="22" spans="1:1" x14ac:dyDescent="0.25">
      <c r="A22" s="232"/>
    </row>
    <row r="23" spans="1:1" x14ac:dyDescent="0.25">
      <c r="A23" s="232"/>
    </row>
    <row r="24" spans="1:1" x14ac:dyDescent="0.25">
      <c r="A24" s="232"/>
    </row>
    <row r="25" spans="1:1" x14ac:dyDescent="0.25">
      <c r="A25" s="232"/>
    </row>
    <row r="26" spans="1:1" x14ac:dyDescent="0.25">
      <c r="A26" s="232"/>
    </row>
    <row r="27" spans="1:1" ht="111" customHeight="1" x14ac:dyDescent="0.25">
      <c r="A27" s="232"/>
    </row>
    <row r="28" spans="1:1" x14ac:dyDescent="0.25">
      <c r="A28" s="157"/>
    </row>
    <row r="29" spans="1:1" x14ac:dyDescent="0.25">
      <c r="A29" s="158" t="s">
        <v>250</v>
      </c>
    </row>
    <row r="30" spans="1:1" x14ac:dyDescent="0.25">
      <c r="A30" s="159" t="s">
        <v>248</v>
      </c>
    </row>
    <row r="31" spans="1:1" x14ac:dyDescent="0.25">
      <c r="A31" s="159" t="s">
        <v>249</v>
      </c>
    </row>
    <row r="32" spans="1:1" x14ac:dyDescent="0.25">
      <c r="A32" s="159" t="s">
        <v>257</v>
      </c>
    </row>
    <row r="33" spans="1:1" x14ac:dyDescent="0.25">
      <c r="A33" s="152"/>
    </row>
    <row r="34" spans="1:1" x14ac:dyDescent="0.25">
      <c r="A34" s="155" t="s">
        <v>246</v>
      </c>
    </row>
    <row r="35" spans="1:1" s="115" customFormat="1" ht="30" x14ac:dyDescent="0.25">
      <c r="A35" s="115" t="s">
        <v>258</v>
      </c>
    </row>
    <row r="36" spans="1:1" s="115" customFormat="1" x14ac:dyDescent="0.25">
      <c r="A36" s="115" t="s">
        <v>251</v>
      </c>
    </row>
    <row r="37" spans="1:1" s="115" customFormat="1" x14ac:dyDescent="0.25">
      <c r="A37" s="115" t="s">
        <v>255</v>
      </c>
    </row>
    <row r="38" spans="1:1" s="115" customFormat="1" x14ac:dyDescent="0.25">
      <c r="A38" s="115" t="s">
        <v>254</v>
      </c>
    </row>
    <row r="40" spans="1:1" x14ac:dyDescent="0.25">
      <c r="A40" s="156" t="s">
        <v>247</v>
      </c>
    </row>
    <row r="41" spans="1:1" x14ac:dyDescent="0.25">
      <c r="A41" t="s">
        <v>252</v>
      </c>
    </row>
    <row r="42" spans="1:1" ht="30" x14ac:dyDescent="0.25">
      <c r="A42" s="115" t="s">
        <v>277</v>
      </c>
    </row>
    <row r="43" spans="1:1" x14ac:dyDescent="0.25">
      <c r="A43" t="s">
        <v>261</v>
      </c>
    </row>
    <row r="44" spans="1:1" x14ac:dyDescent="0.25">
      <c r="A44" t="s">
        <v>259</v>
      </c>
    </row>
  </sheetData>
  <sheetProtection algorithmName="SHA-512" hashValue="G0ZFxnf4eoXErS7ESXuVUCpV/90CCC+moTOJym+Z5GNLbufm4Zcrp1qQtRDikLiv/ooQvzrxxkcP1mRBEhsZzA==" saltValue="UQrLUHihq7p58KLzIKjA/w==" spinCount="100000" sheet="1" objects="1" scenarios="1"/>
  <mergeCells count="1">
    <mergeCell ref="A1:A2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WhiteSpace="0" topLeftCell="A25" zoomScale="84" zoomScaleNormal="84" workbookViewId="0">
      <selection activeCell="J37" sqref="J37"/>
    </sheetView>
  </sheetViews>
  <sheetFormatPr defaultRowHeight="15" x14ac:dyDescent="0.25"/>
  <cols>
    <col min="1" max="1" width="17.140625" customWidth="1"/>
    <col min="2" max="2" width="10.42578125" customWidth="1"/>
    <col min="3" max="3" width="7.7109375" customWidth="1"/>
    <col min="4" max="4" width="10.85546875" customWidth="1"/>
    <col min="5" max="5" width="11.42578125" customWidth="1"/>
    <col min="6" max="6" width="5.28515625" customWidth="1"/>
    <col min="9" max="9" width="7" customWidth="1"/>
    <col min="10" max="10" width="7.140625" customWidth="1"/>
    <col min="11" max="11" width="11.5703125" customWidth="1"/>
    <col min="12" max="12" width="20.28515625" customWidth="1"/>
  </cols>
  <sheetData>
    <row r="1" spans="1:21" ht="21" customHeight="1" thickBot="1" x14ac:dyDescent="0.3">
      <c r="A1" s="233" t="s">
        <v>260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3"/>
      <c r="N1" s="3"/>
      <c r="O1" s="3"/>
      <c r="P1" s="3"/>
      <c r="Q1" s="3"/>
      <c r="R1" s="3"/>
      <c r="S1" s="3"/>
      <c r="T1" s="3"/>
      <c r="U1" s="3"/>
    </row>
    <row r="2" spans="1:21" ht="15" customHeight="1" thickBot="1" x14ac:dyDescent="0.3">
      <c r="A2" s="247" t="s">
        <v>110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9"/>
    </row>
    <row r="3" spans="1:21" ht="16.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21" ht="16.5" thickBot="1" x14ac:dyDescent="0.3">
      <c r="A4" s="217" t="s">
        <v>27</v>
      </c>
      <c r="B4" s="234"/>
      <c r="C4" s="235"/>
      <c r="D4" s="235"/>
      <c r="E4" s="235"/>
      <c r="F4" s="237"/>
      <c r="G4" s="181"/>
      <c r="H4" s="253" t="s">
        <v>5</v>
      </c>
      <c r="I4" s="254"/>
      <c r="J4" s="254"/>
      <c r="K4" s="254"/>
      <c r="L4" s="255"/>
    </row>
    <row r="5" spans="1:21" ht="16.5" thickBot="1" x14ac:dyDescent="0.3">
      <c r="A5" s="217" t="s">
        <v>113</v>
      </c>
      <c r="B5" s="234"/>
      <c r="C5" s="235"/>
      <c r="D5" s="235"/>
      <c r="E5" s="235"/>
      <c r="F5" s="237"/>
      <c r="G5" s="181"/>
      <c r="H5" s="238"/>
      <c r="I5" s="239"/>
      <c r="J5" s="239"/>
      <c r="K5" s="239"/>
      <c r="L5" s="240"/>
    </row>
    <row r="6" spans="1:21" ht="16.5" thickBot="1" x14ac:dyDescent="0.3">
      <c r="A6" s="218" t="s">
        <v>115</v>
      </c>
      <c r="B6" s="234"/>
      <c r="C6" s="235"/>
      <c r="D6" s="235"/>
      <c r="E6" s="235"/>
      <c r="F6" s="236"/>
      <c r="G6" s="181"/>
      <c r="H6" s="241"/>
      <c r="I6" s="242"/>
      <c r="J6" s="242"/>
      <c r="K6" s="242"/>
      <c r="L6" s="243"/>
    </row>
    <row r="7" spans="1:21" ht="16.5" thickBot="1" x14ac:dyDescent="0.3">
      <c r="A7" s="217" t="s">
        <v>28</v>
      </c>
      <c r="B7" s="234"/>
      <c r="C7" s="235"/>
      <c r="D7" s="235"/>
      <c r="E7" s="235"/>
      <c r="F7" s="237"/>
      <c r="G7" s="181"/>
      <c r="H7" s="241"/>
      <c r="I7" s="242"/>
      <c r="J7" s="242"/>
      <c r="K7" s="242"/>
      <c r="L7" s="243"/>
    </row>
    <row r="8" spans="1:21" ht="16.5" thickBot="1" x14ac:dyDescent="0.3">
      <c r="A8" s="217" t="s">
        <v>29</v>
      </c>
      <c r="B8" s="251"/>
      <c r="C8" s="235"/>
      <c r="D8" s="235"/>
      <c r="E8" s="235"/>
      <c r="F8" s="237"/>
      <c r="G8" s="181"/>
      <c r="H8" s="241"/>
      <c r="I8" s="242"/>
      <c r="J8" s="242"/>
      <c r="K8" s="242"/>
      <c r="L8" s="243"/>
    </row>
    <row r="9" spans="1:21" ht="15.75" x14ac:dyDescent="0.25">
      <c r="A9" s="182"/>
      <c r="B9" s="181"/>
      <c r="C9" s="181"/>
      <c r="D9" s="181"/>
      <c r="E9" s="181"/>
      <c r="F9" s="181"/>
      <c r="G9" s="183"/>
      <c r="H9" s="241"/>
      <c r="I9" s="242"/>
      <c r="J9" s="242"/>
      <c r="K9" s="242"/>
      <c r="L9" s="243"/>
    </row>
    <row r="10" spans="1:21" ht="16.5" thickBot="1" x14ac:dyDescent="0.3">
      <c r="A10" s="217" t="s">
        <v>3</v>
      </c>
      <c r="B10" s="252"/>
      <c r="C10" s="252"/>
      <c r="D10" s="252"/>
      <c r="E10" s="184"/>
      <c r="F10" s="181"/>
      <c r="G10" s="183"/>
      <c r="H10" s="244"/>
      <c r="I10" s="245"/>
      <c r="J10" s="245"/>
      <c r="K10" s="245"/>
      <c r="L10" s="246"/>
    </row>
    <row r="11" spans="1:21" ht="16.5" thickBot="1" x14ac:dyDescent="0.3">
      <c r="A11" s="217" t="s">
        <v>4</v>
      </c>
      <c r="B11" s="250"/>
      <c r="C11" s="250"/>
      <c r="D11" s="250"/>
      <c r="E11" s="185"/>
      <c r="F11" s="181"/>
      <c r="G11" s="186"/>
      <c r="H11" s="183"/>
      <c r="I11" s="183"/>
      <c r="J11" s="183"/>
      <c r="K11" s="183"/>
      <c r="L11" s="183"/>
    </row>
    <row r="12" spans="1:21" ht="16.5" thickBot="1" x14ac:dyDescent="0.3">
      <c r="A12" s="1"/>
      <c r="B12" s="1"/>
      <c r="C12" s="1"/>
      <c r="D12" s="1"/>
      <c r="E12" s="1"/>
      <c r="F12" s="1"/>
      <c r="G12" s="2"/>
      <c r="H12" s="265" t="s">
        <v>210</v>
      </c>
      <c r="I12" s="266"/>
      <c r="J12" s="266"/>
      <c r="K12" s="266"/>
      <c r="L12" s="267"/>
    </row>
    <row r="13" spans="1:21" ht="26.25" customHeight="1" thickBot="1" x14ac:dyDescent="0.3">
      <c r="A13" s="1"/>
      <c r="B13" s="1"/>
      <c r="C13" s="1"/>
      <c r="D13" s="1"/>
      <c r="E13" s="1"/>
      <c r="F13" s="1"/>
      <c r="G13" s="2"/>
      <c r="H13" s="268" t="s">
        <v>61</v>
      </c>
      <c r="I13" s="269"/>
      <c r="K13" s="270" t="s">
        <v>62</v>
      </c>
      <c r="L13" s="271"/>
    </row>
    <row r="14" spans="1:21" ht="15.75" x14ac:dyDescent="0.25">
      <c r="A14" s="1"/>
      <c r="B14" s="1"/>
      <c r="C14" s="1"/>
      <c r="D14" s="1"/>
      <c r="E14" s="1"/>
      <c r="F14" s="1"/>
      <c r="G14" s="2"/>
      <c r="H14" s="161" t="s">
        <v>1</v>
      </c>
      <c r="I14" s="162">
        <f>+'C - HRP Assessment'!B152</f>
        <v>0</v>
      </c>
      <c r="K14" s="161" t="s">
        <v>1</v>
      </c>
      <c r="L14" s="162">
        <f>+'C - HRP Assessment'!E152</f>
        <v>0</v>
      </c>
    </row>
    <row r="15" spans="1:21" ht="16.5" thickBot="1" x14ac:dyDescent="0.3">
      <c r="A15" s="1"/>
      <c r="B15" s="1"/>
      <c r="C15" s="1"/>
      <c r="D15" s="1"/>
      <c r="E15" s="1"/>
      <c r="F15" s="1"/>
      <c r="G15" s="2"/>
      <c r="H15" s="163" t="s">
        <v>0</v>
      </c>
      <c r="I15" s="164">
        <f>+'C - HRP Assessment'!B151</f>
        <v>46</v>
      </c>
      <c r="K15" s="163" t="s">
        <v>0</v>
      </c>
      <c r="L15" s="164">
        <f>+'C - HRP Assessment'!E151</f>
        <v>67</v>
      </c>
    </row>
    <row r="16" spans="1:21" ht="16.5" thickBot="1" x14ac:dyDescent="0.3">
      <c r="A16" s="1"/>
      <c r="B16" s="1"/>
      <c r="C16" s="1"/>
      <c r="D16" s="1"/>
      <c r="E16" s="1"/>
      <c r="F16" s="1"/>
      <c r="G16" s="2"/>
      <c r="H16" s="152" t="s">
        <v>212</v>
      </c>
      <c r="I16" s="160">
        <f>I14/46</f>
        <v>0</v>
      </c>
      <c r="K16" s="152" t="s">
        <v>212</v>
      </c>
      <c r="L16" s="160">
        <f>L14/67</f>
        <v>0</v>
      </c>
    </row>
    <row r="17" spans="1:12" ht="16.5" thickTop="1" thickBot="1" x14ac:dyDescent="0.3"/>
    <row r="18" spans="1:12" ht="15.75" thickBot="1" x14ac:dyDescent="0.3">
      <c r="A18" s="259" t="s">
        <v>118</v>
      </c>
      <c r="B18" s="260"/>
      <c r="C18" s="260"/>
      <c r="D18" s="260"/>
      <c r="E18" s="261"/>
      <c r="F18" s="165"/>
      <c r="G18" s="259" t="s">
        <v>118</v>
      </c>
      <c r="H18" s="260"/>
      <c r="I18" s="260"/>
      <c r="J18" s="260"/>
      <c r="K18" s="260"/>
      <c r="L18" s="261"/>
    </row>
    <row r="19" spans="1:12" ht="15.75" thickBot="1" x14ac:dyDescent="0.3">
      <c r="A19" s="257" t="s">
        <v>60</v>
      </c>
      <c r="B19" s="258"/>
      <c r="C19" s="165"/>
      <c r="D19" s="166" t="s">
        <v>61</v>
      </c>
      <c r="E19" s="167" t="s">
        <v>62</v>
      </c>
      <c r="F19" s="165"/>
      <c r="G19" s="257" t="s">
        <v>60</v>
      </c>
      <c r="H19" s="280"/>
      <c r="I19" s="258"/>
      <c r="J19" s="165"/>
      <c r="K19" s="168" t="s">
        <v>176</v>
      </c>
      <c r="L19" s="168" t="s">
        <v>62</v>
      </c>
    </row>
    <row r="20" spans="1:12" x14ac:dyDescent="0.25">
      <c r="A20" s="263" t="s">
        <v>187</v>
      </c>
      <c r="B20" s="263"/>
      <c r="C20" s="263"/>
      <c r="D20" s="263"/>
      <c r="E20" s="263"/>
      <c r="F20" s="165"/>
      <c r="G20" s="262" t="s">
        <v>188</v>
      </c>
      <c r="H20" s="262"/>
      <c r="I20" s="262"/>
      <c r="J20" s="262"/>
      <c r="K20" s="262"/>
      <c r="L20" s="262"/>
    </row>
    <row r="21" spans="1:12" ht="33.75" customHeight="1" x14ac:dyDescent="0.25">
      <c r="A21" s="264" t="s">
        <v>171</v>
      </c>
      <c r="B21" s="264"/>
      <c r="C21" s="169"/>
      <c r="D21" s="170" t="str">
        <f>+'C - HRP Assessment'!B24</f>
        <v>Not fully compliant</v>
      </c>
      <c r="E21" s="170" t="str">
        <f>+'C - HRP Assessment'!E24</f>
        <v>Needs improvement</v>
      </c>
      <c r="F21" s="165"/>
      <c r="G21" s="264" t="s">
        <v>178</v>
      </c>
      <c r="H21" s="264"/>
      <c r="I21" s="264"/>
      <c r="J21" s="165"/>
      <c r="K21" s="171" t="str">
        <f>+'C - HRP Assessment'!B69</f>
        <v>Not fully compliant</v>
      </c>
      <c r="L21" s="172" t="str">
        <f>+'C - HRP Assessment'!E69</f>
        <v>Needs improvement</v>
      </c>
    </row>
    <row r="22" spans="1:12" ht="29.25" customHeight="1" x14ac:dyDescent="0.25">
      <c r="A22" s="264" t="s">
        <v>172</v>
      </c>
      <c r="B22" s="264"/>
      <c r="C22" s="169"/>
      <c r="D22" s="170" t="str">
        <f>+'C - HRP Assessment'!B31</f>
        <v>Not fully compliant</v>
      </c>
      <c r="E22" s="170" t="str">
        <f>+'C - HRP Assessment'!E31</f>
        <v>Needs improvement</v>
      </c>
      <c r="F22" s="165"/>
      <c r="G22" s="256" t="s">
        <v>179</v>
      </c>
      <c r="H22" s="256"/>
      <c r="I22" s="256"/>
      <c r="J22" s="165"/>
      <c r="K22" s="171" t="str">
        <f>+'C - HRP Assessment'!B83</f>
        <v>Not fully compliant</v>
      </c>
      <c r="L22" s="172" t="str">
        <f>+'C - HRP Assessment'!E83</f>
        <v>Needs improvement</v>
      </c>
    </row>
    <row r="23" spans="1:12" ht="30.75" customHeight="1" x14ac:dyDescent="0.25">
      <c r="A23" s="264" t="s">
        <v>174</v>
      </c>
      <c r="B23" s="264"/>
      <c r="C23" s="169"/>
      <c r="D23" s="170" t="str">
        <f>+'C - HRP Assessment'!B40</f>
        <v>Not fully compliant</v>
      </c>
      <c r="E23" s="170" t="str">
        <f>+'C - HRP Assessment'!E40</f>
        <v>Needs improvement</v>
      </c>
      <c r="F23" s="165"/>
      <c r="G23" s="256" t="s">
        <v>180</v>
      </c>
      <c r="H23" s="256"/>
      <c r="I23" s="256"/>
      <c r="J23" s="165"/>
      <c r="K23" s="171" t="str">
        <f>+'C - HRP Assessment'!B96</f>
        <v>Not fully compliant</v>
      </c>
      <c r="L23" s="172" t="str">
        <f>+'C - HRP Assessment'!E96</f>
        <v>Needs improvement</v>
      </c>
    </row>
    <row r="24" spans="1:12" ht="32.25" customHeight="1" x14ac:dyDescent="0.25">
      <c r="A24" s="264" t="s">
        <v>175</v>
      </c>
      <c r="B24" s="264"/>
      <c r="C24" s="169"/>
      <c r="D24" s="170" t="str">
        <f>+'C - HRP Assessment'!B46</f>
        <v>Not fully compliant</v>
      </c>
      <c r="E24" s="170" t="str">
        <f>+'C - HRP Assessment'!E46</f>
        <v>Needs improvement</v>
      </c>
      <c r="F24" s="165"/>
      <c r="G24" s="256" t="s">
        <v>181</v>
      </c>
      <c r="H24" s="256"/>
      <c r="I24" s="256"/>
      <c r="J24" s="165"/>
      <c r="K24" s="171" t="str">
        <f>+'C - HRP Assessment'!B106</f>
        <v>Not fully compliant</v>
      </c>
      <c r="L24" s="172" t="str">
        <f>+'C - HRP Assessment'!E106</f>
        <v>Needs improvement</v>
      </c>
    </row>
    <row r="25" spans="1:12" ht="33" customHeight="1" x14ac:dyDescent="0.25">
      <c r="A25" s="264" t="s">
        <v>173</v>
      </c>
      <c r="B25" s="264"/>
      <c r="C25" s="169"/>
      <c r="D25" s="170" t="str">
        <f>+'C - HRP Assessment'!B52</f>
        <v>Not fully compliant</v>
      </c>
      <c r="E25" s="170" t="str">
        <f>+'C - HRP Assessment'!E52</f>
        <v>Needs improvement</v>
      </c>
      <c r="F25" s="165"/>
      <c r="G25" s="256" t="s">
        <v>186</v>
      </c>
      <c r="H25" s="256"/>
      <c r="I25" s="256"/>
      <c r="J25" s="165"/>
      <c r="K25" s="171" t="str">
        <f>+'C - HRP Assessment'!B116</f>
        <v>Not fully compliant</v>
      </c>
      <c r="L25" s="172" t="str">
        <f>+'C - HRP Assessment'!E116</f>
        <v>Needs improvement</v>
      </c>
    </row>
    <row r="26" spans="1:12" ht="30" customHeight="1" x14ac:dyDescent="0.25">
      <c r="A26" s="262" t="s">
        <v>188</v>
      </c>
      <c r="B26" s="262"/>
      <c r="C26" s="262"/>
      <c r="D26" s="262"/>
      <c r="E26" s="262"/>
      <c r="F26" s="165"/>
      <c r="G26" s="256" t="s">
        <v>182</v>
      </c>
      <c r="H26" s="256"/>
      <c r="I26" s="256"/>
      <c r="J26" s="165"/>
      <c r="K26" s="171" t="str">
        <f>+'C - HRP Assessment'!B125</f>
        <v>Not fully compliant</v>
      </c>
      <c r="L26" s="172" t="str">
        <f>+'C - HRP Assessment'!E125</f>
        <v>Needs improvement</v>
      </c>
    </row>
    <row r="27" spans="1:12" ht="39" customHeight="1" x14ac:dyDescent="0.25">
      <c r="A27" s="264" t="s">
        <v>177</v>
      </c>
      <c r="B27" s="264"/>
      <c r="C27" s="169"/>
      <c r="D27" s="170" t="str">
        <f>+'C - HRP Assessment'!B60</f>
        <v>Not fully compliant</v>
      </c>
      <c r="E27" s="170" t="str">
        <f>+'C - HRP Assessment'!E60</f>
        <v>Needs improvement</v>
      </c>
      <c r="F27" s="165"/>
      <c r="G27" s="256" t="s">
        <v>183</v>
      </c>
      <c r="H27" s="256"/>
      <c r="I27" s="256"/>
      <c r="J27" s="165"/>
      <c r="K27" s="173" t="str">
        <f>+'C - HRP Assessment'!B134</f>
        <v>Not fully compliant</v>
      </c>
      <c r="L27" s="174" t="str">
        <f>+'C - HRP Assessment'!E134</f>
        <v>Needs improvement</v>
      </c>
    </row>
    <row r="28" spans="1:12" x14ac:dyDescent="0.25">
      <c r="A28" s="165"/>
      <c r="B28" s="175"/>
      <c r="C28" s="169"/>
      <c r="D28" s="176"/>
      <c r="E28" s="169"/>
      <c r="F28" s="165"/>
      <c r="G28" s="165"/>
      <c r="H28" s="165"/>
      <c r="I28" s="165"/>
      <c r="J28" s="165"/>
      <c r="K28" s="165"/>
      <c r="L28" s="165"/>
    </row>
    <row r="29" spans="1:12" ht="39" customHeight="1" x14ac:dyDescent="0.25">
      <c r="A29" s="278" t="s">
        <v>184</v>
      </c>
      <c r="B29" s="278"/>
      <c r="C29" s="169"/>
      <c r="D29" s="170" t="str">
        <f>+'C - HRP Assessment'!B142</f>
        <v>Not fully compliant</v>
      </c>
      <c r="E29" s="170" t="str">
        <f>+'C - HRP Assessment'!E142</f>
        <v>Needs improvement</v>
      </c>
      <c r="F29" s="165"/>
      <c r="G29" s="165"/>
      <c r="H29" s="165"/>
      <c r="I29" s="165"/>
      <c r="J29" s="165"/>
      <c r="K29" s="165"/>
      <c r="L29" s="165"/>
    </row>
    <row r="30" spans="1:12" x14ac:dyDescent="0.25">
      <c r="A30" s="165"/>
      <c r="B30" s="177"/>
      <c r="C30" s="169"/>
      <c r="D30" s="178"/>
      <c r="E30" s="179"/>
      <c r="F30" s="165"/>
      <c r="G30" s="165"/>
      <c r="H30" s="165"/>
      <c r="I30" s="165"/>
      <c r="J30" s="165"/>
      <c r="K30" s="165"/>
      <c r="L30" s="165"/>
    </row>
    <row r="31" spans="1:12" ht="48.75" customHeight="1" x14ac:dyDescent="0.25">
      <c r="A31" s="279" t="s">
        <v>185</v>
      </c>
      <c r="B31" s="279"/>
      <c r="C31" s="169"/>
      <c r="D31" s="170" t="str">
        <f>+'C - HRP Assessment'!B150</f>
        <v>Not fully compliant</v>
      </c>
      <c r="E31" s="170" t="str">
        <f>+'C - HRP Assessment'!E150</f>
        <v>Needs improvement</v>
      </c>
      <c r="F31" s="165"/>
      <c r="G31" s="165"/>
      <c r="H31" s="165"/>
      <c r="I31" s="165"/>
      <c r="J31" s="165"/>
      <c r="K31" s="165"/>
      <c r="L31" s="165"/>
    </row>
    <row r="32" spans="1:12" ht="15.75" thickBot="1" x14ac:dyDescent="0.3">
      <c r="A32" s="165"/>
      <c r="B32" s="177"/>
      <c r="C32" s="169"/>
      <c r="D32" s="176"/>
      <c r="E32" s="180"/>
      <c r="F32" s="165"/>
      <c r="G32" s="165"/>
      <c r="H32" s="165"/>
      <c r="I32" s="165"/>
      <c r="J32" s="165"/>
      <c r="K32" s="165"/>
      <c r="L32" s="165"/>
    </row>
    <row r="33" spans="1:12" ht="15.75" thickBot="1" x14ac:dyDescent="0.3">
      <c r="A33" s="272" t="s">
        <v>211</v>
      </c>
      <c r="B33" s="273"/>
      <c r="C33" s="273"/>
      <c r="D33" s="273"/>
      <c r="E33" s="274"/>
      <c r="F33" s="165"/>
      <c r="G33" s="165"/>
      <c r="H33" s="165"/>
      <c r="I33" s="165"/>
      <c r="J33" s="165"/>
      <c r="K33" s="165"/>
      <c r="L33" s="165"/>
    </row>
    <row r="34" spans="1:12" ht="15.75" thickBot="1" x14ac:dyDescent="0.3">
      <c r="A34" s="275" t="s">
        <v>52</v>
      </c>
      <c r="B34" s="276"/>
      <c r="C34" s="277" t="s">
        <v>51</v>
      </c>
      <c r="D34" s="277"/>
      <c r="E34" s="276"/>
      <c r="F34" s="165"/>
      <c r="G34" s="165"/>
      <c r="H34" s="165"/>
      <c r="I34" s="165"/>
      <c r="J34" s="165"/>
      <c r="K34" s="165"/>
      <c r="L34" s="165"/>
    </row>
    <row r="35" spans="1:12" x14ac:dyDescent="0.25">
      <c r="A35" s="281" t="str">
        <f>+'C - HRP Assessment'!A157</f>
        <v>Organisation Development and Change Management</v>
      </c>
      <c r="B35" s="282"/>
      <c r="C35" s="287" t="str">
        <f>+'C - HRP Assessment'!B157</f>
        <v>Other</v>
      </c>
      <c r="D35" s="288"/>
      <c r="E35" s="289"/>
      <c r="F35" s="165"/>
      <c r="G35" s="165"/>
      <c r="H35" s="165"/>
      <c r="I35" s="165"/>
      <c r="J35" s="165"/>
      <c r="K35" s="165"/>
      <c r="L35" s="165"/>
    </row>
    <row r="36" spans="1:12" x14ac:dyDescent="0.25">
      <c r="A36" s="283" t="str">
        <f>+'C - HRP Assessment'!A158</f>
        <v>HR Practices and Administration Services</v>
      </c>
      <c r="B36" s="284"/>
      <c r="C36" s="290" t="str">
        <f>+'C - HRP Assessment'!B158</f>
        <v>Vacancy rate</v>
      </c>
      <c r="D36" s="291"/>
      <c r="E36" s="292"/>
      <c r="F36" s="165"/>
      <c r="G36" s="165"/>
      <c r="H36" s="165"/>
      <c r="I36" s="165"/>
      <c r="J36" s="165"/>
      <c r="K36" s="165"/>
      <c r="L36" s="165"/>
    </row>
    <row r="37" spans="1:12" x14ac:dyDescent="0.25">
      <c r="A37" s="283" t="str">
        <f>+'C - HRP Assessment'!A159</f>
        <v>HR Utilisation and Development</v>
      </c>
      <c r="B37" s="284"/>
      <c r="C37" s="290" t="str">
        <f>+'C - HRP Assessment'!B159</f>
        <v>Performance Management</v>
      </c>
      <c r="D37" s="291"/>
      <c r="E37" s="292"/>
      <c r="F37" s="165"/>
      <c r="G37" s="165"/>
      <c r="H37" s="165"/>
      <c r="I37" s="165"/>
      <c r="J37" s="165"/>
      <c r="K37" s="165"/>
      <c r="L37" s="165"/>
    </row>
    <row r="38" spans="1:12" x14ac:dyDescent="0.25">
      <c r="A38" s="283" t="str">
        <f>+'C - HRP Assessment'!A160</f>
        <v>HR Planning and Information Systems</v>
      </c>
      <c r="B38" s="284"/>
      <c r="C38" s="290" t="str">
        <f>+'C - HRP Assessment'!B160</f>
        <v>Alignment to strategy</v>
      </c>
      <c r="D38" s="291"/>
      <c r="E38" s="292"/>
      <c r="F38" s="165"/>
      <c r="G38" s="165"/>
      <c r="H38" s="165"/>
      <c r="I38" s="165"/>
      <c r="J38" s="165"/>
      <c r="K38" s="165"/>
      <c r="L38" s="165"/>
    </row>
    <row r="39" spans="1:12" x14ac:dyDescent="0.25">
      <c r="A39" s="283" t="str">
        <f>+'C - HRP Assessment'!A161</f>
        <v>Employee Health and Wellness</v>
      </c>
      <c r="B39" s="284"/>
      <c r="C39" s="290" t="str">
        <f>+'C - HRP Assessment'!B161</f>
        <v>Health and Wellness</v>
      </c>
      <c r="D39" s="291"/>
      <c r="E39" s="292"/>
      <c r="F39" s="165"/>
      <c r="G39" s="165"/>
      <c r="H39" s="165"/>
      <c r="I39" s="165"/>
      <c r="J39" s="165"/>
      <c r="K39" s="165"/>
      <c r="L39" s="165"/>
    </row>
    <row r="40" spans="1:12" x14ac:dyDescent="0.25">
      <c r="A40" s="283" t="str">
        <f>+'C - HRP Assessment'!A162</f>
        <v>Employee and Labour Relations</v>
      </c>
      <c r="B40" s="284"/>
      <c r="C40" s="290" t="str">
        <f>+'C - HRP Assessment'!B162</f>
        <v>Other</v>
      </c>
      <c r="D40" s="291"/>
      <c r="E40" s="292"/>
      <c r="F40" s="165"/>
      <c r="G40" s="165"/>
      <c r="H40" s="165"/>
      <c r="I40" s="165"/>
      <c r="J40" s="165"/>
      <c r="K40" s="165"/>
      <c r="L40" s="165"/>
    </row>
    <row r="41" spans="1:12" x14ac:dyDescent="0.25">
      <c r="A41" s="283">
        <f>+'C - HRP Assessment'!A163</f>
        <v>0</v>
      </c>
      <c r="B41" s="284"/>
      <c r="C41" s="290" t="str">
        <f>+'C - HRP Assessment'!B163</f>
        <v>Alignment to strategy</v>
      </c>
      <c r="D41" s="291"/>
      <c r="E41" s="292"/>
      <c r="F41" s="165"/>
      <c r="G41" s="165"/>
      <c r="H41" s="165"/>
      <c r="I41" s="165"/>
      <c r="J41" s="165"/>
      <c r="K41" s="165"/>
      <c r="L41" s="165"/>
    </row>
    <row r="42" spans="1:12" x14ac:dyDescent="0.25">
      <c r="A42" s="283">
        <f>+'C - HRP Assessment'!A164</f>
        <v>0</v>
      </c>
      <c r="B42" s="284"/>
      <c r="C42" s="290" t="str">
        <f>+'C - HRP Assessment'!B164</f>
        <v>Culture &amp; Ethics</v>
      </c>
      <c r="D42" s="291"/>
      <c r="E42" s="292"/>
      <c r="F42" s="165"/>
      <c r="G42" s="165"/>
      <c r="H42" s="165"/>
      <c r="I42" s="165"/>
      <c r="J42" s="165"/>
      <c r="K42" s="165"/>
      <c r="L42" s="165"/>
    </row>
    <row r="43" spans="1:12" x14ac:dyDescent="0.25">
      <c r="A43" s="283">
        <f>+'C - HRP Assessment'!A165</f>
        <v>0</v>
      </c>
      <c r="B43" s="284"/>
      <c r="C43" s="290" t="str">
        <f>+'C - HRP Assessment'!B165</f>
        <v>Other</v>
      </c>
      <c r="D43" s="291"/>
      <c r="E43" s="292"/>
      <c r="F43" s="165"/>
      <c r="G43" s="165"/>
      <c r="H43" s="165"/>
      <c r="I43" s="165"/>
      <c r="J43" s="165"/>
      <c r="K43" s="165"/>
      <c r="L43" s="165"/>
    </row>
    <row r="44" spans="1:12" ht="15.75" thickBot="1" x14ac:dyDescent="0.3">
      <c r="A44" s="285">
        <f>+'C - HRP Assessment'!A165</f>
        <v>0</v>
      </c>
      <c r="B44" s="286"/>
      <c r="C44" s="293" t="str">
        <f>+'C - HRP Assessment'!B166</f>
        <v>Other</v>
      </c>
      <c r="D44" s="294"/>
      <c r="E44" s="295"/>
      <c r="F44" s="165"/>
      <c r="G44" s="165"/>
      <c r="H44" s="165"/>
      <c r="I44" s="165"/>
      <c r="J44" s="165"/>
      <c r="K44" s="165"/>
      <c r="L44" s="165"/>
    </row>
  </sheetData>
  <mergeCells count="59">
    <mergeCell ref="C40:E40"/>
    <mergeCell ref="C44:E44"/>
    <mergeCell ref="C43:E43"/>
    <mergeCell ref="C42:E42"/>
    <mergeCell ref="C41:E41"/>
    <mergeCell ref="C35:E35"/>
    <mergeCell ref="C36:E36"/>
    <mergeCell ref="C37:E37"/>
    <mergeCell ref="C38:E38"/>
    <mergeCell ref="C39:E3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H12:L12"/>
    <mergeCell ref="H13:I13"/>
    <mergeCell ref="K13:L13"/>
    <mergeCell ref="A33:E33"/>
    <mergeCell ref="A34:B34"/>
    <mergeCell ref="C34:E34"/>
    <mergeCell ref="A29:B29"/>
    <mergeCell ref="A31:B31"/>
    <mergeCell ref="A27:B27"/>
    <mergeCell ref="G19:I19"/>
    <mergeCell ref="G21:I21"/>
    <mergeCell ref="G22:I22"/>
    <mergeCell ref="G23:I23"/>
    <mergeCell ref="G24:I24"/>
    <mergeCell ref="G25:I25"/>
    <mergeCell ref="G26:I26"/>
    <mergeCell ref="G27:I27"/>
    <mergeCell ref="A19:B19"/>
    <mergeCell ref="A18:E18"/>
    <mergeCell ref="G18:L18"/>
    <mergeCell ref="A26:E26"/>
    <mergeCell ref="A20:E20"/>
    <mergeCell ref="A21:B21"/>
    <mergeCell ref="A22:B22"/>
    <mergeCell ref="A23:B23"/>
    <mergeCell ref="A24:B24"/>
    <mergeCell ref="A25:B25"/>
    <mergeCell ref="G20:L20"/>
    <mergeCell ref="B11:D11"/>
    <mergeCell ref="B7:F7"/>
    <mergeCell ref="B8:F8"/>
    <mergeCell ref="B10:D10"/>
    <mergeCell ref="H4:L4"/>
    <mergeCell ref="A1:L1"/>
    <mergeCell ref="B6:F6"/>
    <mergeCell ref="B4:F4"/>
    <mergeCell ref="B5:F5"/>
    <mergeCell ref="H5:L10"/>
    <mergeCell ref="A2:L2"/>
  </mergeCells>
  <conditionalFormatting sqref="N8">
    <cfRule type="containsText" dxfId="104" priority="18" operator="containsText" text="Compliant">
      <formula>NOT(ISERROR(SEARCH("Compliant",N8)))</formula>
    </cfRule>
  </conditionalFormatting>
  <conditionalFormatting sqref="D21:D25 D27:D32">
    <cfRule type="containsText" dxfId="103" priority="17" operator="containsText" text="Compliant">
      <formula>NOT(ISERROR(SEARCH("Compliant",D21)))</formula>
    </cfRule>
  </conditionalFormatting>
  <conditionalFormatting sqref="D21:D25">
    <cfRule type="containsText" dxfId="102" priority="15" operator="containsText" text="Not fully compliant">
      <formula>NOT(ISERROR(SEARCH("Not fully compliant",D21)))</formula>
    </cfRule>
    <cfRule type="containsText" dxfId="101" priority="16" operator="containsText" text="Compliant">
      <formula>NOT(ISERROR(SEARCH("Compliant",D21)))</formula>
    </cfRule>
  </conditionalFormatting>
  <conditionalFormatting sqref="E21:E25">
    <cfRule type="containsText" dxfId="100" priority="13" operator="containsText" text="Generally meets the standard">
      <formula>NOT(ISERROR(SEARCH("Generally meets the standard",E21)))</formula>
    </cfRule>
    <cfRule type="containsText" dxfId="99" priority="14" operator="containsText" text="Needs improvement">
      <formula>NOT(ISERROR(SEARCH("Needs improvement",E21)))</formula>
    </cfRule>
  </conditionalFormatting>
  <conditionalFormatting sqref="K21:K27">
    <cfRule type="containsText" dxfId="98" priority="11" operator="containsText" text="Not fully compliant ">
      <formula>NOT(ISERROR(SEARCH("Not fully compliant ",K21)))</formula>
    </cfRule>
    <cfRule type="containsText" dxfId="97" priority="12" operator="containsText" text="Not fully compliant ">
      <formula>NOT(ISERROR(SEARCH("Not fully compliant ",K21)))</formula>
    </cfRule>
  </conditionalFormatting>
  <conditionalFormatting sqref="K21 K24 K26:K27">
    <cfRule type="containsText" dxfId="96" priority="10" operator="containsText" text="Not fully compliant">
      <formula>NOT(ISERROR(SEARCH("Not fully compliant",K21)))</formula>
    </cfRule>
  </conditionalFormatting>
  <conditionalFormatting sqref="K22:K23 K25">
    <cfRule type="colorScale" priority="9">
      <colorScale>
        <cfvo type="min"/>
        <cfvo type="max"/>
        <color rgb="FFFCFCFF"/>
        <color rgb="FF63BE7B"/>
      </colorScale>
    </cfRule>
  </conditionalFormatting>
  <conditionalFormatting sqref="K22:K23 K25">
    <cfRule type="containsText" dxfId="95" priority="8" operator="containsText" text="Compliant">
      <formula>NOT(ISERROR(SEARCH("Compliant",K22)))</formula>
    </cfRule>
  </conditionalFormatting>
  <conditionalFormatting sqref="L21:L27">
    <cfRule type="containsText" dxfId="94" priority="6" operator="containsText" text="Generally meets the standard">
      <formula>NOT(ISERROR(SEARCH("Generally meets the standard",L21)))</formula>
    </cfRule>
    <cfRule type="containsText" dxfId="93" priority="7" operator="containsText" text="Needs improvement">
      <formula>NOT(ISERROR(SEARCH("Needs improvement",L21)))</formula>
    </cfRule>
  </conditionalFormatting>
  <conditionalFormatting sqref="D27:D31">
    <cfRule type="containsText" dxfId="92" priority="5" operator="containsText" text="Not fully compliant">
      <formula>NOT(ISERROR(SEARCH("Not fully compliant",D27)))</formula>
    </cfRule>
  </conditionalFormatting>
  <conditionalFormatting sqref="E27:E31">
    <cfRule type="containsText" dxfId="91" priority="3" operator="containsText" text="Generally meets the standard">
      <formula>NOT(ISERROR(SEARCH("Generally meets the standard",E27)))</formula>
    </cfRule>
    <cfRule type="containsText" dxfId="90" priority="4" operator="containsText" text="Needs improvement">
      <formula>NOT(ISERROR(SEARCH("Needs improvement",E27)))</formula>
    </cfRule>
  </conditionalFormatting>
  <conditionalFormatting sqref="K22:K23">
    <cfRule type="containsText" dxfId="89" priority="2" operator="containsText" text="Not fully compliant">
      <formula>NOT(ISERROR(SEARCH("Not fully compliant",K22)))</formula>
    </cfRule>
  </conditionalFormatting>
  <conditionalFormatting sqref="K25">
    <cfRule type="containsText" dxfId="88" priority="1" operator="containsText" text="Not fully compliant">
      <formula>NOT(ISERROR(SEARCH("Not fully compliant",K25)))</formula>
    </cfRule>
  </conditionalFormatting>
  <dataValidations count="1">
    <dataValidation type="list" allowBlank="1" showInputMessage="1" showErrorMessage="1" sqref="B6:F6">
      <formula1>"Three Years, Five Years"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&amp;C&amp;"-,Bold"Annexure A
DRAFT ASSESSMENT TEMPLATE</oddHeader>
    <oddFooter>&amp;RThe default setting for the Draft Assessment Template rating is: &amp;"-,Bold"NO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6"/>
  <sheetViews>
    <sheetView topLeftCell="E1" zoomScaleNormal="100" workbookViewId="0">
      <selection activeCell="E19" sqref="E19"/>
    </sheetView>
  </sheetViews>
  <sheetFormatPr defaultColWidth="9.140625" defaultRowHeight="12.75" x14ac:dyDescent="0.2"/>
  <cols>
    <col min="1" max="1" width="85.7109375" style="4" customWidth="1"/>
    <col min="2" max="2" width="10.42578125" style="4" customWidth="1"/>
    <col min="3" max="3" width="9.42578125" style="4" customWidth="1"/>
    <col min="4" max="4" width="106.85546875" style="4" customWidth="1"/>
    <col min="5" max="5" width="12.5703125" style="4" customWidth="1"/>
    <col min="6" max="6" width="11.85546875" style="4" customWidth="1"/>
    <col min="7" max="16384" width="9.140625" style="4"/>
  </cols>
  <sheetData>
    <row r="1" spans="1:18" ht="15.75" x14ac:dyDescent="0.2">
      <c r="A1" s="321" t="s">
        <v>167</v>
      </c>
      <c r="B1" s="322"/>
      <c r="C1" s="5"/>
    </row>
    <row r="2" spans="1:18" ht="13.5" thickBot="1" x14ac:dyDescent="0.25">
      <c r="C2" s="5"/>
    </row>
    <row r="3" spans="1:18" ht="13.5" thickBot="1" x14ac:dyDescent="0.25">
      <c r="A3" s="296" t="s">
        <v>71</v>
      </c>
      <c r="B3" s="297"/>
      <c r="C3" s="5"/>
      <c r="D3" s="296" t="s">
        <v>74</v>
      </c>
      <c r="E3" s="297"/>
      <c r="F3" s="6"/>
    </row>
    <row r="4" spans="1:18" ht="13.5" thickBot="1" x14ac:dyDescent="0.25">
      <c r="A4" s="7"/>
      <c r="B4" s="7"/>
      <c r="C4" s="5"/>
      <c r="D4" s="7"/>
    </row>
    <row r="5" spans="1:18" ht="13.5" thickBot="1" x14ac:dyDescent="0.25">
      <c r="A5" s="9" t="s">
        <v>200</v>
      </c>
      <c r="B5" s="63" t="s">
        <v>1</v>
      </c>
      <c r="C5" s="5"/>
      <c r="D5" s="61" t="s">
        <v>9</v>
      </c>
      <c r="E5" s="62" t="s">
        <v>0</v>
      </c>
      <c r="F5" s="8"/>
    </row>
    <row r="6" spans="1:18" ht="13.5" thickBot="1" x14ac:dyDescent="0.25">
      <c r="A6" s="61" t="s">
        <v>213</v>
      </c>
      <c r="B6" s="64" t="s">
        <v>0</v>
      </c>
      <c r="C6" s="5"/>
      <c r="D6" s="9" t="s">
        <v>10</v>
      </c>
      <c r="E6" s="10" t="s">
        <v>1</v>
      </c>
      <c r="F6" s="8"/>
    </row>
    <row r="7" spans="1:18" ht="13.5" thickBot="1" x14ac:dyDescent="0.25">
      <c r="A7" s="8"/>
      <c r="B7" s="8"/>
      <c r="C7" s="5"/>
      <c r="D7" s="11"/>
      <c r="E7" s="8"/>
      <c r="F7" s="8"/>
    </row>
    <row r="8" spans="1:18" ht="18.75" customHeight="1" thickBot="1" x14ac:dyDescent="0.25">
      <c r="A8" s="101" t="s">
        <v>72</v>
      </c>
      <c r="B8" s="99" t="s">
        <v>69</v>
      </c>
      <c r="C8" s="5"/>
      <c r="D8" s="100" t="s">
        <v>214</v>
      </c>
      <c r="E8" s="99" t="s">
        <v>69</v>
      </c>
      <c r="F8" s="12"/>
      <c r="G8" s="299" t="s">
        <v>11</v>
      </c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</row>
    <row r="9" spans="1:18" ht="15.6" customHeight="1" thickBot="1" x14ac:dyDescent="0.25">
      <c r="A9" s="13" t="s">
        <v>49</v>
      </c>
      <c r="B9" s="187" t="s">
        <v>0</v>
      </c>
      <c r="C9" s="5"/>
      <c r="D9" s="121" t="s">
        <v>50</v>
      </c>
      <c r="E9" s="203" t="s">
        <v>0</v>
      </c>
      <c r="F9" s="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</row>
    <row r="10" spans="1:18" ht="15.6" customHeight="1" thickBot="1" x14ac:dyDescent="0.25">
      <c r="A10" s="15" t="s">
        <v>38</v>
      </c>
      <c r="B10" s="188" t="s">
        <v>0</v>
      </c>
      <c r="C10" s="5"/>
      <c r="D10" s="121" t="s">
        <v>192</v>
      </c>
      <c r="E10" s="204" t="s">
        <v>0</v>
      </c>
      <c r="F10" s="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</row>
    <row r="11" spans="1:18" ht="15.75" customHeight="1" x14ac:dyDescent="0.2">
      <c r="A11" s="17"/>
      <c r="B11" s="18"/>
      <c r="C11" s="5"/>
      <c r="D11" s="19"/>
      <c r="E11" s="20"/>
      <c r="F11" s="20"/>
      <c r="G11" s="21"/>
      <c r="H11" s="21"/>
      <c r="I11" s="21"/>
      <c r="J11" s="21"/>
      <c r="K11" s="21"/>
      <c r="L11" s="21"/>
      <c r="M11" s="21"/>
    </row>
    <row r="12" spans="1:18" ht="26.25" customHeight="1" x14ac:dyDescent="0.2">
      <c r="A12" s="22"/>
      <c r="B12" s="150" t="str">
        <f>IF(AND(B9="Yes",B10="No"),"Not fully Compliant",IF(AND(B9="Yes",B10&lt;="No"),"Compliant",IF(AND(B10="No",B9="Yes"),"Not fully compliant",IF(AND(B9="yes",B10="No"),"Not fully Compliant",IF(AND(B9="Yes",B10="Yes"),"Compliant","Not fully Compliant")))))</f>
        <v>Not fully Compliant</v>
      </c>
      <c r="C12" s="5"/>
      <c r="D12" s="19"/>
      <c r="E12" s="23" t="str">
        <f>IF(AND(E9="Yes",E10="No"),"Needs improvement",IF(AND(E9="Yes",E10&lt;="No"),"Generally meets the standard",IF(AND(E10="No",E9="Yes"),"Needs improvement",IF(AND(E9="yes",E10="No"),"Non-Compliant",IF(AND(E9="Yes",E10="Yes"),"Generally meets the standard","Needs improvement")))))</f>
        <v>Needs improvement</v>
      </c>
      <c r="F12" s="8"/>
      <c r="G12" s="21"/>
      <c r="H12" s="21"/>
      <c r="I12" s="21"/>
      <c r="J12" s="21"/>
      <c r="K12" s="21"/>
      <c r="L12" s="21"/>
      <c r="M12" s="21"/>
    </row>
    <row r="13" spans="1:18" x14ac:dyDescent="0.2">
      <c r="A13" s="19"/>
      <c r="B13" s="24"/>
      <c r="C13" s="7"/>
      <c r="D13" s="25"/>
      <c r="E13" s="26"/>
      <c r="F13" s="26"/>
      <c r="G13" s="24"/>
      <c r="H13" s="27"/>
      <c r="I13" s="27"/>
      <c r="J13" s="27"/>
      <c r="K13" s="27"/>
      <c r="L13" s="27"/>
      <c r="M13" s="27"/>
    </row>
    <row r="14" spans="1:18" x14ac:dyDescent="0.2">
      <c r="A14" s="320" t="s">
        <v>130</v>
      </c>
      <c r="B14" s="320"/>
      <c r="C14" s="7"/>
      <c r="D14" s="320" t="s">
        <v>130</v>
      </c>
      <c r="E14" s="320"/>
      <c r="F14" s="22"/>
    </row>
    <row r="15" spans="1:18" ht="13.5" thickBot="1" x14ac:dyDescent="0.25">
      <c r="A15" s="122"/>
      <c r="B15" s="22"/>
      <c r="C15" s="7"/>
      <c r="D15" s="22"/>
      <c r="E15" s="22"/>
      <c r="F15" s="22"/>
    </row>
    <row r="16" spans="1:18" ht="15.75" customHeight="1" thickBot="1" x14ac:dyDescent="0.25">
      <c r="A16" s="128" t="s">
        <v>13</v>
      </c>
      <c r="B16" s="98" t="s">
        <v>69</v>
      </c>
      <c r="C16" s="58"/>
      <c r="D16" s="129" t="s">
        <v>13</v>
      </c>
      <c r="E16" s="98" t="s">
        <v>69</v>
      </c>
      <c r="F16" s="6"/>
      <c r="G16" s="299" t="s">
        <v>11</v>
      </c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</row>
    <row r="17" spans="1:18" ht="15" customHeight="1" thickBot="1" x14ac:dyDescent="0.25">
      <c r="A17" s="13" t="s">
        <v>109</v>
      </c>
      <c r="B17" s="189" t="s">
        <v>0</v>
      </c>
      <c r="C17" s="7"/>
      <c r="D17" s="119" t="s">
        <v>292</v>
      </c>
      <c r="E17" s="205" t="s">
        <v>0</v>
      </c>
      <c r="F17" s="28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</row>
    <row r="18" spans="1:18" ht="13.5" customHeight="1" thickBot="1" x14ac:dyDescent="0.25">
      <c r="A18" s="15" t="s">
        <v>190</v>
      </c>
      <c r="B18" s="190" t="s">
        <v>0</v>
      </c>
      <c r="C18" s="7"/>
      <c r="D18" s="119" t="s">
        <v>215</v>
      </c>
      <c r="E18" s="206" t="s">
        <v>0</v>
      </c>
      <c r="F18" s="28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</row>
    <row r="19" spans="1:18" ht="15" customHeight="1" thickBot="1" x14ac:dyDescent="0.25">
      <c r="A19" s="15" t="s">
        <v>191</v>
      </c>
      <c r="B19" s="190" t="s">
        <v>0</v>
      </c>
      <c r="C19" s="7"/>
      <c r="D19" s="121" t="s">
        <v>263</v>
      </c>
      <c r="E19" s="206" t="s">
        <v>0</v>
      </c>
      <c r="F19" s="28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</row>
    <row r="20" spans="1:18" ht="24.75" customHeight="1" thickBot="1" x14ac:dyDescent="0.25">
      <c r="A20" s="15" t="s">
        <v>32</v>
      </c>
      <c r="B20" s="190" t="s">
        <v>0</v>
      </c>
      <c r="C20" s="7"/>
      <c r="D20" s="120" t="s">
        <v>264</v>
      </c>
      <c r="E20" s="206" t="s">
        <v>0</v>
      </c>
      <c r="F20" s="19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</row>
    <row r="21" spans="1:18" ht="13.5" customHeight="1" x14ac:dyDescent="0.2">
      <c r="A21" s="19"/>
      <c r="B21" s="32"/>
      <c r="C21" s="7"/>
      <c r="E21" s="22"/>
      <c r="F21" s="19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</row>
    <row r="22" spans="1:18" ht="13.5" customHeight="1" x14ac:dyDescent="0.2">
      <c r="A22" s="19"/>
      <c r="B22" s="32"/>
      <c r="C22" s="7"/>
      <c r="E22" s="30"/>
      <c r="F22" s="3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</row>
    <row r="23" spans="1:18" x14ac:dyDescent="0.2">
      <c r="A23" s="123"/>
      <c r="B23" s="32"/>
      <c r="C23" s="7"/>
      <c r="D23" s="19"/>
      <c r="E23" s="22"/>
      <c r="F23" s="22"/>
      <c r="G23" s="33"/>
      <c r="H23" s="33"/>
      <c r="I23" s="33"/>
      <c r="J23" s="33"/>
      <c r="K23" s="33"/>
      <c r="L23" s="33"/>
      <c r="M23" s="33"/>
    </row>
    <row r="24" spans="1:18" ht="25.5" x14ac:dyDescent="0.2">
      <c r="A24" s="31"/>
      <c r="B24" s="151" t="str">
        <f>IF(AND(B17="Yes",B18="No",B19="No",B20="No"),"Not fully compliant",IF(AND(B17="Yes",B18="Yes",B19="Yes",B20="Yes"),"Compliant",IF(AND(B18="No",B17="Yes",B19="Yes",B20="Yes"),"Not fully compliant",IF(AND(B17="yes",B18="No",B19="Yes",B20="No"),"Not fully compliant",IF(AND(B18="Yes",B17="Yes",B19="yes",B20="Yes"),"Compliant","Not fully compliant")))))</f>
        <v>Not fully compliant</v>
      </c>
      <c r="C24" s="7"/>
      <c r="D24" s="19"/>
      <c r="E24" s="60" t="str">
        <f>IF(AND(E17="Yes",E18="No",E19="No",E20="No"),"Needs improvement",IF(AND(E17="Yes",E18="Yes",E19="Yes",E20="Yes"),"Generally meets the standard",IF(AND(E18="No",E17="Yes",E19="Yes",E20="Yes"),"Needs imrpovement",IF(AND(E17="yes",E18="No",E19="Yes",E20="Yes"),"Needs improvement",IF(AND(E18="Yes",E17="Yes",E19="yes",E20="Yes"),"Generally meets the standard","Needs improvement")))))</f>
        <v>Needs improvement</v>
      </c>
      <c r="F24" s="57"/>
      <c r="G24" s="33"/>
      <c r="H24" s="33"/>
      <c r="I24" s="33"/>
      <c r="J24" s="33"/>
      <c r="K24" s="33"/>
      <c r="L24" s="33"/>
      <c r="M24" s="33"/>
    </row>
    <row r="25" spans="1:18" ht="13.5" thickBot="1" x14ac:dyDescent="0.25">
      <c r="A25" s="7"/>
      <c r="B25" s="32"/>
      <c r="C25" s="7"/>
      <c r="D25" s="22"/>
      <c r="E25" s="22"/>
      <c r="F25" s="22"/>
    </row>
    <row r="26" spans="1:18" ht="15.75" customHeight="1" thickBot="1" x14ac:dyDescent="0.25">
      <c r="A26" s="128" t="s">
        <v>126</v>
      </c>
      <c r="B26" s="98" t="s">
        <v>69</v>
      </c>
      <c r="C26" s="58"/>
      <c r="D26" s="129" t="s">
        <v>126</v>
      </c>
      <c r="E26" s="98" t="s">
        <v>69</v>
      </c>
      <c r="F26" s="6"/>
      <c r="G26" s="299" t="s">
        <v>11</v>
      </c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</row>
    <row r="27" spans="1:18" ht="26.25" customHeight="1" thickBot="1" x14ac:dyDescent="0.25">
      <c r="A27" s="14" t="s">
        <v>34</v>
      </c>
      <c r="B27" s="190" t="s">
        <v>0</v>
      </c>
      <c r="C27" s="7"/>
      <c r="D27" s="121" t="s">
        <v>265</v>
      </c>
      <c r="E27" s="207" t="s">
        <v>0</v>
      </c>
      <c r="F27" s="34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</row>
    <row r="28" spans="1:18" ht="16.5" customHeight="1" thickBot="1" x14ac:dyDescent="0.25">
      <c r="A28" s="28"/>
      <c r="B28" s="35"/>
      <c r="C28" s="7"/>
      <c r="D28" s="121" t="s">
        <v>276</v>
      </c>
      <c r="E28" s="208" t="s">
        <v>0</v>
      </c>
      <c r="F28" s="27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</row>
    <row r="29" spans="1:18" ht="16.5" customHeight="1" thickBot="1" x14ac:dyDescent="0.25">
      <c r="A29" s="28"/>
      <c r="B29" s="35"/>
      <c r="C29" s="7"/>
      <c r="D29" s="121" t="s">
        <v>293</v>
      </c>
      <c r="E29" s="209" t="s">
        <v>0</v>
      </c>
      <c r="F29" s="7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</row>
    <row r="30" spans="1:18" ht="16.149999999999999" customHeight="1" thickBot="1" x14ac:dyDescent="0.25">
      <c r="A30" s="28"/>
      <c r="B30" s="35"/>
      <c r="C30" s="7"/>
      <c r="D30" s="120" t="s">
        <v>266</v>
      </c>
      <c r="E30" s="209" t="s">
        <v>0</v>
      </c>
      <c r="F30" s="7"/>
      <c r="G30" s="28"/>
      <c r="H30" s="28"/>
      <c r="I30" s="28"/>
      <c r="J30" s="28"/>
      <c r="K30" s="28"/>
      <c r="L30" s="28"/>
      <c r="M30" s="28"/>
    </row>
    <row r="31" spans="1:18" ht="39" customHeight="1" x14ac:dyDescent="0.2">
      <c r="A31" s="28"/>
      <c r="B31" s="85" t="str">
        <f>IF(AND(B27="Yes",B27="No"),"Not fully compliant",IF(AND(B27="Yes",B27&lt;="No"),"Compliant",IF(AND(B27="No",B27="Yes"),"Not fully compliant",IF(AND(B27="yes",B27="No"),"Not fully compliant",IF(AND(B27="Yes",B27="Yes"),"Compliant","Not fully compliant")))))</f>
        <v>Not fully compliant</v>
      </c>
      <c r="C31" s="7"/>
      <c r="D31" s="36"/>
      <c r="E31" s="60" t="str">
        <f>IF(AND(E27="Yes",E28="No",E29="No",E30="No"),"Needs improvement",IF(AND(E27="Yes",E28="Yes",E29="Yes",E30="Yes"),"Generally meets the standard",IF(AND(E28="No",E27="Yes",E29="Yes",E30="Yes"),"Needs imrpovement",IF(AND(E27="yes",E28="No",E29="Yes",E30="No"),"Needs improvement",IF(AND(E28="Yes",E27="Yes",E29="yes",E30="Yes"),"Generally meets the standard","Needs improvement")))))</f>
        <v>Needs improvement</v>
      </c>
      <c r="F31" s="57"/>
      <c r="G31" s="28"/>
      <c r="H31" s="28"/>
      <c r="I31" s="28"/>
      <c r="J31" s="28"/>
      <c r="K31" s="28"/>
      <c r="L31" s="28"/>
      <c r="M31" s="28"/>
    </row>
    <row r="32" spans="1:18" ht="15.75" customHeight="1" thickBot="1" x14ac:dyDescent="0.25">
      <c r="A32" s="28"/>
      <c r="B32" s="22"/>
      <c r="C32" s="7"/>
      <c r="D32" s="36"/>
      <c r="E32" s="22"/>
      <c r="F32" s="57"/>
      <c r="G32" s="28"/>
      <c r="H32" s="28"/>
      <c r="I32" s="28"/>
      <c r="J32" s="28"/>
      <c r="K32" s="28"/>
      <c r="L32" s="28"/>
      <c r="M32" s="28"/>
    </row>
    <row r="33" spans="1:18" ht="39" customHeight="1" thickBot="1" x14ac:dyDescent="0.25">
      <c r="A33" s="127" t="s">
        <v>134</v>
      </c>
      <c r="B33" s="98" t="s">
        <v>69</v>
      </c>
      <c r="C33" s="58"/>
      <c r="D33" s="127" t="s">
        <v>168</v>
      </c>
      <c r="E33" s="98" t="s">
        <v>69</v>
      </c>
      <c r="F33" s="6"/>
      <c r="G33" s="302" t="s">
        <v>11</v>
      </c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4"/>
    </row>
    <row r="34" spans="1:18" ht="17.25" customHeight="1" x14ac:dyDescent="0.2">
      <c r="A34" s="13" t="s">
        <v>36</v>
      </c>
      <c r="B34" s="191" t="s">
        <v>0</v>
      </c>
      <c r="C34" s="7"/>
      <c r="D34" s="14" t="s">
        <v>256</v>
      </c>
      <c r="E34" s="191" t="s">
        <v>0</v>
      </c>
      <c r="F34" s="46"/>
      <c r="G34" s="311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3"/>
    </row>
    <row r="35" spans="1:18" ht="54.75" customHeight="1" x14ac:dyDescent="0.2">
      <c r="A35" s="15" t="s">
        <v>35</v>
      </c>
      <c r="B35" s="192" t="s">
        <v>0</v>
      </c>
      <c r="C35" s="7"/>
      <c r="D35" s="16" t="s">
        <v>287</v>
      </c>
      <c r="E35" s="192" t="s">
        <v>0</v>
      </c>
      <c r="F35" s="46"/>
      <c r="G35" s="314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6"/>
    </row>
    <row r="36" spans="1:18" ht="15" customHeight="1" x14ac:dyDescent="0.2">
      <c r="A36" s="16" t="s">
        <v>30</v>
      </c>
      <c r="B36" s="192" t="s">
        <v>0</v>
      </c>
      <c r="C36" s="7"/>
      <c r="D36" s="31"/>
      <c r="E36" s="28"/>
      <c r="F36" s="28"/>
      <c r="G36" s="314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6"/>
    </row>
    <row r="37" spans="1:18" ht="16.5" customHeight="1" x14ac:dyDescent="0.2">
      <c r="A37" s="16" t="s">
        <v>67</v>
      </c>
      <c r="B37" s="192" t="s">
        <v>0</v>
      </c>
      <c r="C37" s="7"/>
      <c r="D37" s="31"/>
      <c r="E37" s="28"/>
      <c r="F37" s="28"/>
      <c r="G37" s="314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6"/>
    </row>
    <row r="38" spans="1:18" ht="15.75" customHeight="1" x14ac:dyDescent="0.2">
      <c r="A38" s="16" t="s">
        <v>22</v>
      </c>
      <c r="B38" s="192" t="s">
        <v>0</v>
      </c>
      <c r="C38" s="7"/>
      <c r="D38" s="31"/>
      <c r="E38" s="28"/>
      <c r="F38" s="28"/>
      <c r="G38" s="317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9"/>
    </row>
    <row r="39" spans="1:18" ht="15" customHeight="1" x14ac:dyDescent="0.2">
      <c r="A39" s="31"/>
      <c r="B39" s="46"/>
      <c r="C39" s="7"/>
      <c r="D39" s="31"/>
      <c r="E39" s="28"/>
      <c r="F39" s="28"/>
      <c r="G39" s="43"/>
      <c r="H39" s="43"/>
      <c r="I39" s="43"/>
      <c r="J39" s="43"/>
      <c r="K39" s="43"/>
      <c r="L39" s="43"/>
      <c r="M39" s="43"/>
    </row>
    <row r="40" spans="1:18" ht="30" customHeight="1" x14ac:dyDescent="0.2">
      <c r="A40" s="41"/>
      <c r="B40" s="150" t="str">
        <f>IF(AND(B34="Yes",B35="No",B36="No",B37="No",B38="No"),"Not fully compliant",IF(AND(B34="Yes",B35="Yes",B36="Yes",B37="Yes",B38="Yes"),"Compliant",IF(AND(B35="No",B34="Yes",B36="Yes",B37="Yes",B38="Yes"),"Not fully compliant",IF(AND(B34="yes",B35="No",B36="Yes",B37="No",B38="Yes"),"Not fully compliant",IF(AND(B35="Yes",B34="Yes",B36="yes",B37="Yes",B38="Yes"),"Compliant","Not fully compliant")))))</f>
        <v>Not fully compliant</v>
      </c>
      <c r="C40" s="7"/>
      <c r="D40" s="19"/>
      <c r="E40" s="23" t="str">
        <f>IF(AND(E34="Yes",E35="No"),"Needs improvement",IF(AND(E34="Yes",E35&lt;="No"),"Generally meets the standard",IF(AND(E35="No",E34="Yes"),"Needs improvement",IF(AND(E34="yes",E35="No"),"Non-Compliant",IF(AND(E34="Yes",E35="Yes"),"Generally meets the standard","Needs improvement")))))</f>
        <v>Needs improvement</v>
      </c>
      <c r="F40" s="42"/>
      <c r="G40" s="27"/>
      <c r="H40" s="27"/>
      <c r="I40" s="27"/>
      <c r="J40" s="27"/>
      <c r="K40" s="27"/>
      <c r="L40" s="27"/>
      <c r="M40" s="27"/>
    </row>
    <row r="41" spans="1:18" ht="24.75" customHeight="1" thickBot="1" x14ac:dyDescent="0.25">
      <c r="A41" s="122"/>
      <c r="B41" s="22"/>
      <c r="C41" s="7"/>
      <c r="D41" s="25"/>
      <c r="E41" s="31"/>
      <c r="F41" s="31"/>
      <c r="G41" s="34"/>
      <c r="H41" s="34"/>
      <c r="I41" s="34"/>
      <c r="J41" s="34"/>
      <c r="K41" s="34"/>
      <c r="L41" s="34"/>
      <c r="M41" s="34"/>
    </row>
    <row r="42" spans="1:18" ht="24.75" customHeight="1" thickBot="1" x14ac:dyDescent="0.25">
      <c r="A42" s="134" t="s">
        <v>169</v>
      </c>
      <c r="B42" s="98" t="s">
        <v>69</v>
      </c>
      <c r="C42" s="7"/>
      <c r="D42" s="133" t="s">
        <v>169</v>
      </c>
      <c r="E42" s="98" t="s">
        <v>69</v>
      </c>
      <c r="F42" s="31"/>
      <c r="G42" s="302" t="s">
        <v>11</v>
      </c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4"/>
    </row>
    <row r="43" spans="1:18" ht="24" customHeight="1" x14ac:dyDescent="0.2">
      <c r="A43" s="16" t="s">
        <v>286</v>
      </c>
      <c r="B43" s="190" t="s">
        <v>0</v>
      </c>
      <c r="C43" s="7"/>
      <c r="D43" s="47" t="s">
        <v>288</v>
      </c>
      <c r="E43" s="207" t="s">
        <v>0</v>
      </c>
      <c r="F43" s="31"/>
      <c r="G43" s="305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7"/>
    </row>
    <row r="44" spans="1:18" ht="18" customHeight="1" x14ac:dyDescent="0.2">
      <c r="A44" s="16" t="s">
        <v>78</v>
      </c>
      <c r="B44" s="190" t="s">
        <v>0</v>
      </c>
      <c r="C44" s="7"/>
      <c r="D44" s="47" t="s">
        <v>267</v>
      </c>
      <c r="E44" s="208" t="s">
        <v>0</v>
      </c>
      <c r="F44" s="31"/>
      <c r="G44" s="308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10"/>
    </row>
    <row r="45" spans="1:18" ht="24.75" customHeight="1" x14ac:dyDescent="0.2">
      <c r="A45" s="122"/>
      <c r="B45" s="22"/>
      <c r="C45" s="7"/>
      <c r="D45" s="25"/>
      <c r="E45" s="31"/>
      <c r="F45" s="31"/>
      <c r="G45" s="34"/>
      <c r="H45" s="34"/>
      <c r="I45" s="34"/>
      <c r="J45" s="34"/>
      <c r="K45" s="34"/>
      <c r="L45" s="34"/>
      <c r="M45" s="34"/>
    </row>
    <row r="46" spans="1:18" ht="24.75" customHeight="1" x14ac:dyDescent="0.2">
      <c r="A46" s="122"/>
      <c r="B46" s="150" t="str">
        <f>IF(AND(B43="Yes",B44="No"),"Not fully compliant",IF(AND(B43="Yes",B44&lt;="No"),"Compliant",IF(AND(B44="No",B43="Yes"),"Not fully compliant",IF(AND(B43="yes",B44="No"),"Not fully compliant",IF(AND(B43="Yes",B44="Yes"),"Compliant","Not fully compliant")))))</f>
        <v>Not fully compliant</v>
      </c>
      <c r="C46" s="7"/>
      <c r="D46" s="25"/>
      <c r="E46" s="23" t="str">
        <f>IF(AND(E43="Yes",E44="No"),"Needs improvement",IF(AND(E43="Yes",E44&lt;="No"),"Generally meets the standard",IF(AND(E44="No",E43="Yes"),"Needs improvement",IF(AND(E43="yes",E44="No"),"Non-Compliant",IF(AND(E43="Yes",E44="Yes"),"Generally meets the standard","Needs improvement")))))</f>
        <v>Needs improvement</v>
      </c>
      <c r="F46" s="31"/>
      <c r="G46" s="34"/>
      <c r="H46" s="34"/>
      <c r="I46" s="34"/>
      <c r="J46" s="34"/>
      <c r="K46" s="34"/>
      <c r="L46" s="34"/>
      <c r="M46" s="34"/>
    </row>
    <row r="47" spans="1:18" ht="24.75" customHeight="1" thickBot="1" x14ac:dyDescent="0.25">
      <c r="A47" s="122"/>
      <c r="B47" s="22"/>
      <c r="C47" s="7"/>
      <c r="D47" s="25"/>
      <c r="E47" s="31"/>
      <c r="F47" s="31"/>
      <c r="G47" s="34"/>
      <c r="H47" s="34"/>
      <c r="I47" s="34"/>
      <c r="J47" s="34"/>
      <c r="K47" s="34"/>
      <c r="L47" s="34"/>
      <c r="M47" s="34"/>
    </row>
    <row r="48" spans="1:18" ht="24.75" customHeight="1" thickBot="1" x14ac:dyDescent="0.25">
      <c r="A48" s="134" t="s">
        <v>170</v>
      </c>
      <c r="B48" s="98" t="s">
        <v>69</v>
      </c>
      <c r="C48" s="7"/>
      <c r="D48" s="133" t="s">
        <v>170</v>
      </c>
      <c r="E48" s="98" t="s">
        <v>69</v>
      </c>
      <c r="F48" s="31"/>
      <c r="G48" s="302" t="s">
        <v>11</v>
      </c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4"/>
    </row>
    <row r="49" spans="1:18" ht="14.25" customHeight="1" x14ac:dyDescent="0.2">
      <c r="A49" s="16" t="s">
        <v>207</v>
      </c>
      <c r="B49" s="190" t="s">
        <v>0</v>
      </c>
      <c r="C49" s="7"/>
      <c r="D49" s="47" t="s">
        <v>217</v>
      </c>
      <c r="E49" s="207" t="s">
        <v>0</v>
      </c>
      <c r="F49" s="31"/>
      <c r="G49" s="305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7"/>
    </row>
    <row r="50" spans="1:18" ht="24" customHeight="1" x14ac:dyDescent="0.2">
      <c r="A50" s="16" t="s">
        <v>216</v>
      </c>
      <c r="B50" s="190" t="s">
        <v>0</v>
      </c>
      <c r="C50" s="7"/>
      <c r="D50" s="47" t="s">
        <v>268</v>
      </c>
      <c r="E50" s="208" t="s">
        <v>0</v>
      </c>
      <c r="F50" s="31"/>
      <c r="G50" s="308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10"/>
    </row>
    <row r="51" spans="1:18" ht="14.25" customHeight="1" x14ac:dyDescent="0.2">
      <c r="A51" s="122"/>
      <c r="B51" s="22"/>
      <c r="C51" s="7"/>
      <c r="D51" s="25"/>
      <c r="E51" s="31"/>
      <c r="F51" s="31"/>
      <c r="G51" s="34"/>
      <c r="H51" s="34"/>
      <c r="I51" s="34"/>
      <c r="J51" s="34"/>
      <c r="K51" s="34"/>
      <c r="L51" s="34"/>
      <c r="M51" s="34"/>
    </row>
    <row r="52" spans="1:18" ht="24.75" customHeight="1" x14ac:dyDescent="0.2">
      <c r="A52" s="122"/>
      <c r="B52" s="150" t="str">
        <f>IF(AND(B49="Yes",B50="No"),"Not fully compliant",IF(AND(B49="Yes",B50&lt;="No"),"Compliant",IF(AND(B50="No",B49="Yes"),"Not fully compliant",IF(AND(B49="yes",B50="No"),"Not fully compliant",IF(AND(B49="Yes",B50="Yes"),"Compliant","Not fully compliant")))))</f>
        <v>Not fully compliant</v>
      </c>
      <c r="C52" s="7"/>
      <c r="D52" s="25"/>
      <c r="E52" s="23" t="str">
        <f>IF(AND(E49="Yes",E50="No"),"Needs improvement",IF(AND(E49="Yes",E50&lt;="No"),"Generally meets the standard",IF(AND(E50="No",E49="Yes"),"Needs improvement",IF(AND(E49="yes",E50="No"),"Non-Compliant",IF(AND(E49="Yes",E50="Yes"),"Generally meets the standard","Needs improvement")))))</f>
        <v>Needs improvement</v>
      </c>
      <c r="F52" s="31"/>
      <c r="G52" s="34"/>
      <c r="H52" s="34"/>
      <c r="I52" s="34"/>
      <c r="J52" s="34"/>
      <c r="K52" s="34"/>
      <c r="L52" s="34"/>
      <c r="M52" s="34"/>
    </row>
    <row r="53" spans="1:18" ht="24.75" customHeight="1" x14ac:dyDescent="0.2">
      <c r="A53" s="122"/>
      <c r="B53" s="8"/>
      <c r="C53" s="7"/>
      <c r="D53" s="25"/>
      <c r="E53" s="136"/>
      <c r="F53" s="31"/>
      <c r="G53" s="34"/>
      <c r="H53" s="34"/>
      <c r="I53" s="34"/>
      <c r="J53" s="34"/>
      <c r="K53" s="34"/>
      <c r="L53" s="34"/>
      <c r="M53" s="34"/>
    </row>
    <row r="54" spans="1:18" ht="20.45" customHeight="1" x14ac:dyDescent="0.2">
      <c r="A54" s="320" t="s">
        <v>127</v>
      </c>
      <c r="B54" s="320"/>
      <c r="C54" s="7"/>
      <c r="D54" s="320" t="s">
        <v>127</v>
      </c>
      <c r="E54" s="320"/>
      <c r="F54" s="31"/>
      <c r="G54" s="34"/>
      <c r="H54" s="34"/>
      <c r="I54" s="34"/>
      <c r="J54" s="34"/>
      <c r="K54" s="34"/>
      <c r="L54" s="34"/>
      <c r="M54" s="34"/>
    </row>
    <row r="55" spans="1:18" ht="20.45" customHeight="1" thickBot="1" x14ac:dyDescent="0.25">
      <c r="A55" s="122"/>
      <c r="B55" s="22"/>
      <c r="C55" s="7"/>
      <c r="D55" s="25"/>
      <c r="E55" s="31"/>
      <c r="F55" s="31"/>
      <c r="G55" s="34"/>
      <c r="H55" s="34"/>
      <c r="I55" s="34"/>
      <c r="J55" s="34"/>
      <c r="K55" s="34"/>
      <c r="L55" s="34"/>
      <c r="M55" s="34"/>
    </row>
    <row r="56" spans="1:18" ht="15.75" customHeight="1" thickBot="1" x14ac:dyDescent="0.25">
      <c r="A56" s="128" t="s">
        <v>128</v>
      </c>
      <c r="B56" s="98" t="s">
        <v>69</v>
      </c>
      <c r="C56" s="58"/>
      <c r="D56" s="129" t="s">
        <v>138</v>
      </c>
      <c r="E56" s="98" t="s">
        <v>69</v>
      </c>
      <c r="F56" s="6"/>
      <c r="G56" s="299" t="s">
        <v>11</v>
      </c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</row>
    <row r="57" spans="1:18" ht="15.75" customHeight="1" x14ac:dyDescent="0.2">
      <c r="A57" s="37" t="s">
        <v>33</v>
      </c>
      <c r="B57" s="193" t="s">
        <v>0</v>
      </c>
      <c r="C57" s="38"/>
      <c r="D57" s="14" t="s">
        <v>68</v>
      </c>
      <c r="E57" s="210" t="s">
        <v>0</v>
      </c>
      <c r="F57" s="39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  <c r="R57" s="298"/>
    </row>
    <row r="58" spans="1:18" x14ac:dyDescent="0.2">
      <c r="A58" s="17"/>
      <c r="B58" s="17"/>
      <c r="C58" s="38"/>
      <c r="D58" s="16" t="s">
        <v>218</v>
      </c>
      <c r="E58" s="211" t="s">
        <v>0</v>
      </c>
      <c r="F58" s="39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</row>
    <row r="59" spans="1:18" x14ac:dyDescent="0.2">
      <c r="A59" s="17"/>
      <c r="B59" s="17"/>
      <c r="C59" s="38"/>
      <c r="D59" s="19"/>
      <c r="E59" s="39"/>
      <c r="F59" s="39"/>
      <c r="G59" s="40"/>
      <c r="H59" s="40"/>
      <c r="I59" s="40"/>
      <c r="J59" s="40"/>
      <c r="K59" s="40"/>
      <c r="L59" s="40"/>
      <c r="M59" s="40"/>
    </row>
    <row r="60" spans="1:18" ht="30.75" customHeight="1" x14ac:dyDescent="0.2">
      <c r="A60" s="17"/>
      <c r="B60" s="150" t="str">
        <f>IF(AND(B57="Yes",B57="No"),"Not fully compliant",IF(AND(B57="Yes",B57&lt;="No"),"Compliant",IF(AND(B57="No",B57="Yes"),"Not fully compliant",IF(AND(B57="yes",B57="No"),"Not fully compliant",IF(AND(B57="Yes",B57="Yes"),"Compliant","Not fully compliant")))))</f>
        <v>Not fully compliant</v>
      </c>
      <c r="C60" s="22"/>
      <c r="D60" s="41"/>
      <c r="E60" s="23" t="str">
        <f>IF(AND(E57="Yes",E58="No"),"Needs improvement",IF(AND(E57="Yes",E58&lt;="No"),"Generally meets the standard",IF(AND(E58="No",E57="Yes"),"Needs improvement",IF(AND(E57="yes",E58="No"),"Non-Compliant",IF(AND(E57="Yes",E58="Yes"),"Generally meets the standard","Needs improvement")))))</f>
        <v>Needs improvement</v>
      </c>
      <c r="F60" s="42"/>
      <c r="G60" s="43"/>
      <c r="H60" s="43"/>
      <c r="I60" s="43"/>
      <c r="J60" s="43"/>
      <c r="K60" s="43"/>
      <c r="L60" s="43"/>
      <c r="M60" s="43"/>
    </row>
    <row r="61" spans="1:18" ht="15.75" customHeight="1" thickBot="1" x14ac:dyDescent="0.25">
      <c r="A61" s="19"/>
      <c r="B61" s="17"/>
      <c r="C61" s="22"/>
      <c r="D61" s="41"/>
      <c r="E61" s="41"/>
      <c r="F61" s="41"/>
      <c r="G61" s="43"/>
      <c r="H61" s="43"/>
      <c r="I61" s="43"/>
      <c r="J61" s="43"/>
      <c r="K61" s="43"/>
      <c r="L61" s="43"/>
      <c r="M61" s="43"/>
    </row>
    <row r="62" spans="1:18" ht="15.75" customHeight="1" thickBot="1" x14ac:dyDescent="0.25">
      <c r="A62" s="128" t="s">
        <v>129</v>
      </c>
      <c r="B62" s="98" t="s">
        <v>69</v>
      </c>
      <c r="C62" s="58"/>
      <c r="D62" s="129" t="s">
        <v>129</v>
      </c>
      <c r="E62" s="98" t="s">
        <v>69</v>
      </c>
      <c r="F62" s="6"/>
      <c r="G62" s="331" t="s">
        <v>11</v>
      </c>
      <c r="H62" s="331"/>
      <c r="I62" s="331"/>
      <c r="J62" s="331"/>
      <c r="K62" s="331"/>
      <c r="L62" s="331"/>
      <c r="M62" s="331"/>
      <c r="N62" s="331"/>
      <c r="O62" s="331"/>
      <c r="P62" s="331"/>
      <c r="Q62" s="331"/>
      <c r="R62" s="331"/>
    </row>
    <row r="63" spans="1:18" ht="25.5" customHeight="1" x14ac:dyDescent="0.2">
      <c r="A63" s="44" t="s">
        <v>193</v>
      </c>
      <c r="B63" s="193" t="s">
        <v>0</v>
      </c>
      <c r="C63" s="7"/>
      <c r="D63" s="29" t="s">
        <v>219</v>
      </c>
      <c r="E63" s="193" t="s">
        <v>0</v>
      </c>
      <c r="F63" s="22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328"/>
      <c r="R63" s="328"/>
    </row>
    <row r="64" spans="1:18" ht="26.25" customHeight="1" x14ac:dyDescent="0.2">
      <c r="A64" s="16" t="s">
        <v>98</v>
      </c>
      <c r="B64" s="194" t="s">
        <v>0</v>
      </c>
      <c r="C64" s="7"/>
      <c r="D64" s="16" t="s">
        <v>220</v>
      </c>
      <c r="E64" s="194" t="s">
        <v>0</v>
      </c>
      <c r="F64" s="7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</row>
    <row r="65" spans="1:18" ht="24.75" customHeight="1" x14ac:dyDescent="0.2">
      <c r="A65" s="45" t="s">
        <v>99</v>
      </c>
      <c r="B65" s="195" t="s">
        <v>0</v>
      </c>
      <c r="C65" s="7"/>
      <c r="D65" s="16" t="s">
        <v>221</v>
      </c>
      <c r="E65" s="192" t="s">
        <v>0</v>
      </c>
      <c r="F65" s="46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328"/>
    </row>
    <row r="66" spans="1:18" ht="28.5" customHeight="1" thickBot="1" x14ac:dyDescent="0.25">
      <c r="A66" s="47" t="s">
        <v>73</v>
      </c>
      <c r="B66" s="194" t="s">
        <v>0</v>
      </c>
      <c r="C66" s="7"/>
      <c r="D66" s="118" t="s">
        <v>289</v>
      </c>
      <c r="E66" s="209" t="s">
        <v>0</v>
      </c>
      <c r="F66" s="7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</row>
    <row r="67" spans="1:18" ht="15.75" customHeight="1" thickBot="1" x14ac:dyDescent="0.25">
      <c r="A67" s="47" t="s">
        <v>124</v>
      </c>
      <c r="B67" s="194" t="s">
        <v>0</v>
      </c>
      <c r="C67" s="7"/>
      <c r="D67" s="142" t="s">
        <v>269</v>
      </c>
      <c r="E67" s="209" t="s">
        <v>0</v>
      </c>
      <c r="F67" s="49"/>
      <c r="G67" s="28"/>
      <c r="H67" s="28"/>
      <c r="I67" s="28"/>
      <c r="J67" s="28"/>
      <c r="K67" s="28"/>
      <c r="L67" s="28"/>
      <c r="M67" s="28"/>
    </row>
    <row r="68" spans="1:18" ht="15.75" customHeight="1" x14ac:dyDescent="0.2">
      <c r="A68" s="19"/>
      <c r="B68" s="48"/>
      <c r="C68" s="7"/>
      <c r="E68" s="49"/>
      <c r="F68" s="49"/>
      <c r="G68" s="28"/>
      <c r="H68" s="28"/>
      <c r="I68" s="28"/>
      <c r="J68" s="28"/>
      <c r="K68" s="28"/>
      <c r="L68" s="28"/>
      <c r="M68" s="28"/>
    </row>
    <row r="69" spans="1:18" ht="32.25" customHeight="1" x14ac:dyDescent="0.2">
      <c r="A69" s="28"/>
      <c r="B69" s="150" t="str">
        <f>IF(AND(B63="Yes",B64="No",B65="No",B66="No",B67="No"),"Not fully compliant",IF(AND(B63="Yes",B64="Yes",B65="Yes",B66="Yes",B67="Yes"),"Compliant",IF(AND(B64="No",B63="Yes",B65="Yes",B66="Yes",B67="Yes"),"Not fully compliant",IF(AND(B63="yes",B64="No",B65="Yes",B66="No",B67="Yes"),"Not fully compliant",IF(AND(B64="Yes",B63="Yes",B65="yes",B66="Yes",B67="Yes"),"Compliant","Not fully compliant")))))</f>
        <v>Not fully compliant</v>
      </c>
      <c r="C69" s="7"/>
      <c r="D69" s="28"/>
      <c r="E69" s="60" t="str">
        <f>IF(AND(E63="Yes",E64="No",E65="No",E66="No",E67="No"),"Needs improvement",IF(AND(E63="Yes",E64="Yes",E65="Yes",E66="Yes",E67="Yes"),"Generally meets the standard",IF(AND(E64="No",E63="Yes",E65="Yes",E66="Yes",E67="Yes"),"Needs imrpovement",IF(AND(E63="yes",E64="No",E65="Yes",E66="Yes",E67="Yes"),"Needs improvement",IF(AND(E64="Yes",E63="Yes",E65="yes",E66="Yes",E67="Yes"),"Generally meets the standard","Needs improvement")))))</f>
        <v>Needs improvement</v>
      </c>
      <c r="F69" s="57"/>
      <c r="G69" s="28"/>
      <c r="H69" s="28"/>
      <c r="I69" s="28"/>
      <c r="J69" s="28"/>
      <c r="K69" s="28"/>
      <c r="L69" s="28"/>
      <c r="M69" s="28"/>
    </row>
    <row r="70" spans="1:18" ht="16.5" customHeight="1" thickBot="1" x14ac:dyDescent="0.25">
      <c r="A70" s="35"/>
      <c r="B70" s="35"/>
      <c r="C70" s="35"/>
      <c r="D70" s="35"/>
      <c r="E70" s="35"/>
      <c r="F70" s="35"/>
      <c r="G70" s="28"/>
      <c r="H70" s="28"/>
      <c r="I70" s="28"/>
      <c r="J70" s="28"/>
      <c r="K70" s="28"/>
      <c r="L70" s="28"/>
      <c r="M70" s="28"/>
    </row>
    <row r="71" spans="1:18" ht="16.5" customHeight="1" thickBot="1" x14ac:dyDescent="0.25">
      <c r="A71" s="332" t="s">
        <v>131</v>
      </c>
      <c r="B71" s="333"/>
      <c r="C71" s="58"/>
      <c r="D71" s="332" t="s">
        <v>131</v>
      </c>
      <c r="E71" s="333"/>
      <c r="F71" s="6"/>
      <c r="G71" s="28"/>
      <c r="H71" s="28"/>
      <c r="I71" s="28"/>
      <c r="J71" s="28"/>
      <c r="K71" s="28"/>
      <c r="L71" s="28"/>
      <c r="M71" s="28"/>
    </row>
    <row r="72" spans="1:18" ht="16.5" customHeight="1" x14ac:dyDescent="0.2">
      <c r="A72" s="5"/>
      <c r="B72" s="5"/>
      <c r="C72" s="5"/>
      <c r="D72" s="5"/>
      <c r="E72" s="7"/>
      <c r="F72" s="7"/>
      <c r="G72" s="28"/>
      <c r="H72" s="28"/>
      <c r="I72" s="28"/>
      <c r="J72" s="28"/>
      <c r="K72" s="28"/>
      <c r="L72" s="28"/>
      <c r="M72" s="28"/>
    </row>
    <row r="73" spans="1:18" ht="15.75" customHeight="1" thickBot="1" x14ac:dyDescent="0.25">
      <c r="A73" s="22"/>
      <c r="B73" s="48"/>
      <c r="C73" s="7"/>
      <c r="D73" s="7"/>
      <c r="E73" s="48"/>
      <c r="F73" s="48"/>
      <c r="G73" s="34"/>
      <c r="H73" s="34"/>
      <c r="I73" s="34"/>
      <c r="J73" s="34"/>
      <c r="K73" s="34"/>
      <c r="L73" s="34"/>
      <c r="M73" s="34"/>
    </row>
    <row r="74" spans="1:18" ht="15.75" customHeight="1" thickBot="1" x14ac:dyDescent="0.25">
      <c r="A74" s="107" t="s">
        <v>6</v>
      </c>
      <c r="B74" s="98" t="s">
        <v>69</v>
      </c>
      <c r="C74" s="58"/>
      <c r="D74" s="107" t="s">
        <v>6</v>
      </c>
      <c r="E74" s="98" t="s">
        <v>69</v>
      </c>
      <c r="F74" s="6"/>
      <c r="G74" s="329" t="s">
        <v>11</v>
      </c>
      <c r="H74" s="329"/>
      <c r="I74" s="329"/>
      <c r="J74" s="329"/>
      <c r="K74" s="329"/>
      <c r="L74" s="329"/>
      <c r="M74" s="329"/>
      <c r="N74" s="329"/>
      <c r="O74" s="329"/>
      <c r="P74" s="329"/>
      <c r="Q74" s="329"/>
      <c r="R74" s="329"/>
    </row>
    <row r="75" spans="1:18" ht="27" customHeight="1" x14ac:dyDescent="0.2">
      <c r="A75" s="14" t="s">
        <v>88</v>
      </c>
      <c r="B75" s="196" t="s">
        <v>0</v>
      </c>
      <c r="C75" s="7"/>
      <c r="D75" s="14" t="s">
        <v>227</v>
      </c>
      <c r="E75" s="191" t="s">
        <v>0</v>
      </c>
      <c r="F75" s="46"/>
      <c r="G75" s="328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28"/>
    </row>
    <row r="76" spans="1:18" ht="17.25" customHeight="1" x14ac:dyDescent="0.2">
      <c r="A76" s="16" t="s">
        <v>89</v>
      </c>
      <c r="B76" s="195" t="s">
        <v>0</v>
      </c>
      <c r="C76" s="7"/>
      <c r="D76" s="29" t="s">
        <v>270</v>
      </c>
      <c r="E76" s="194" t="s">
        <v>0</v>
      </c>
      <c r="F76" s="7"/>
      <c r="G76" s="328"/>
      <c r="H76" s="328"/>
      <c r="I76" s="328"/>
      <c r="J76" s="328"/>
      <c r="K76" s="328"/>
      <c r="L76" s="328"/>
      <c r="M76" s="328"/>
      <c r="N76" s="328"/>
      <c r="O76" s="328"/>
      <c r="P76" s="328"/>
      <c r="Q76" s="328"/>
      <c r="R76" s="328"/>
    </row>
    <row r="77" spans="1:18" ht="27" customHeight="1" x14ac:dyDescent="0.2">
      <c r="B77" s="19"/>
      <c r="C77" s="7"/>
      <c r="D77" s="16" t="s">
        <v>125</v>
      </c>
      <c r="E77" s="192" t="s">
        <v>0</v>
      </c>
      <c r="F77" s="46"/>
      <c r="G77" s="328"/>
      <c r="H77" s="328"/>
      <c r="I77" s="328"/>
      <c r="J77" s="328"/>
      <c r="K77" s="328"/>
      <c r="L77" s="328"/>
      <c r="M77" s="328"/>
      <c r="N77" s="328"/>
      <c r="O77" s="328"/>
      <c r="P77" s="328"/>
      <c r="Q77" s="328"/>
      <c r="R77" s="328"/>
    </row>
    <row r="78" spans="1:18" ht="25.5" customHeight="1" x14ac:dyDescent="0.2">
      <c r="B78" s="19"/>
      <c r="C78" s="7"/>
      <c r="D78" s="16" t="s">
        <v>294</v>
      </c>
      <c r="E78" s="194" t="s">
        <v>0</v>
      </c>
      <c r="F78" s="7"/>
      <c r="G78" s="328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8"/>
    </row>
    <row r="79" spans="1:18" ht="12.75" customHeight="1" x14ac:dyDescent="0.2">
      <c r="A79" s="19"/>
      <c r="B79" s="19"/>
      <c r="C79" s="7"/>
      <c r="D79" s="16" t="s">
        <v>135</v>
      </c>
      <c r="E79" s="192" t="s">
        <v>0</v>
      </c>
      <c r="F79" s="46"/>
      <c r="G79" s="328"/>
      <c r="H79" s="328"/>
      <c r="I79" s="328"/>
      <c r="J79" s="328"/>
      <c r="K79" s="328"/>
      <c r="L79" s="328"/>
      <c r="M79" s="328"/>
      <c r="N79" s="328"/>
      <c r="O79" s="328"/>
      <c r="P79" s="328"/>
      <c r="Q79" s="328"/>
      <c r="R79" s="328"/>
    </row>
    <row r="80" spans="1:18" ht="14.25" customHeight="1" x14ac:dyDescent="0.2">
      <c r="A80" s="19"/>
      <c r="B80" s="19"/>
      <c r="C80" s="7"/>
      <c r="D80" s="29" t="s">
        <v>228</v>
      </c>
      <c r="E80" s="192" t="s">
        <v>0</v>
      </c>
      <c r="F80" s="46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</row>
    <row r="81" spans="1:18" ht="13.5" customHeight="1" x14ac:dyDescent="0.2">
      <c r="A81" s="19"/>
      <c r="B81" s="19"/>
      <c r="C81" s="7"/>
      <c r="D81" s="29" t="s">
        <v>271</v>
      </c>
      <c r="E81" s="192" t="s">
        <v>0</v>
      </c>
      <c r="F81" s="34"/>
    </row>
    <row r="82" spans="1:18" ht="16.5" customHeight="1" x14ac:dyDescent="0.2">
      <c r="A82" s="19"/>
      <c r="B82" s="19"/>
      <c r="C82" s="7"/>
      <c r="D82" s="116"/>
      <c r="E82" s="34"/>
      <c r="F82" s="34"/>
    </row>
    <row r="83" spans="1:18" ht="33" customHeight="1" x14ac:dyDescent="0.2">
      <c r="A83" s="19"/>
      <c r="B83" s="151" t="str">
        <f>IF(AND(B75="Yes",B76="No"),"Not fully compliant",IF(AND(B75="Yes",B76="Yes"),"Compliant",IF(AND(B76="No",B75="Yes"),"Not fully compliant",IF(AND(B75="yes",B76="No",B77="Yes",B78="No"),"Not fully compliant",IF(AND(B76="Yes",B75="Yes",B77="yes",B78="Yes"),"Compliant","Not fully compliant")))))</f>
        <v>Not fully compliant</v>
      </c>
      <c r="C83" s="7"/>
      <c r="D83" s="31"/>
      <c r="E83" s="23" t="str">
        <f>IF(AND(E75="Yes",E76="No",E77="No",E78="No",E79="No",E80="No",E81="No"),"Needs improvement",IF(AND(E75="Yes",E76="Yes",E77="Yes",E78="Yes",E79="Yes",E80="Yes",E81="Yes"),"Generally meets the standard",IF(AND(E76="No",E75="Yes",E77="Yes",E78="Yes",E79="Yes",E80="Yes",E81="Yes"),"Needs improvement",IF(AND(E75="yes",E76="No",E77="Yes",E78="No",E79="Yes",E80="Yes",E5="Yes"),"Needs improvement",IF(AND(E76="Yes",E75="Yes",E77="yes",E78="Yes",E79="Yes",E80="Yes",E81="Yes"),"Generally meets the standard","Needs improvement")))))</f>
        <v>Needs improvement</v>
      </c>
      <c r="F83" s="48"/>
    </row>
    <row r="84" spans="1:18" ht="21.75" customHeight="1" thickBot="1" x14ac:dyDescent="0.25">
      <c r="A84" s="19"/>
      <c r="B84" s="103"/>
      <c r="C84" s="7"/>
      <c r="D84" s="31"/>
      <c r="E84" s="104"/>
      <c r="F84" s="48"/>
    </row>
    <row r="85" spans="1:18" ht="15.75" customHeight="1" thickBot="1" x14ac:dyDescent="0.25">
      <c r="A85" s="107" t="s">
        <v>7</v>
      </c>
      <c r="B85" s="98" t="s">
        <v>69</v>
      </c>
      <c r="C85" s="58"/>
      <c r="D85" s="108" t="s">
        <v>7</v>
      </c>
      <c r="E85" s="98" t="s">
        <v>69</v>
      </c>
      <c r="F85" s="6"/>
      <c r="G85" s="330" t="s">
        <v>11</v>
      </c>
      <c r="H85" s="330"/>
      <c r="I85" s="330"/>
      <c r="J85" s="330"/>
      <c r="K85" s="330"/>
      <c r="L85" s="330"/>
      <c r="M85" s="330"/>
      <c r="N85" s="330"/>
      <c r="O85" s="330"/>
      <c r="P85" s="330"/>
      <c r="Q85" s="330"/>
      <c r="R85" s="330"/>
    </row>
    <row r="86" spans="1:18" ht="15.75" customHeight="1" x14ac:dyDescent="0.2">
      <c r="A86" s="44" t="s">
        <v>90</v>
      </c>
      <c r="B86" s="197" t="s">
        <v>0</v>
      </c>
      <c r="C86" s="7"/>
      <c r="D86" s="153" t="s">
        <v>229</v>
      </c>
      <c r="E86" s="212" t="s">
        <v>0</v>
      </c>
      <c r="F86" s="50"/>
      <c r="G86" s="324"/>
      <c r="H86" s="324"/>
      <c r="I86" s="324"/>
      <c r="J86" s="324"/>
      <c r="K86" s="324"/>
      <c r="L86" s="324"/>
      <c r="M86" s="324"/>
      <c r="N86" s="324"/>
      <c r="O86" s="324"/>
      <c r="P86" s="324"/>
      <c r="Q86" s="324"/>
      <c r="R86" s="324"/>
    </row>
    <row r="87" spans="1:18" ht="15.75" customHeight="1" x14ac:dyDescent="0.2">
      <c r="A87" s="47" t="s">
        <v>91</v>
      </c>
      <c r="B87" s="198" t="s">
        <v>0</v>
      </c>
      <c r="C87" s="7"/>
      <c r="D87" s="146" t="s">
        <v>230</v>
      </c>
      <c r="E87" s="192" t="s">
        <v>0</v>
      </c>
      <c r="F87" s="46"/>
      <c r="G87" s="324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</row>
    <row r="88" spans="1:18" ht="15" customHeight="1" x14ac:dyDescent="0.2">
      <c r="A88" s="47" t="s">
        <v>94</v>
      </c>
      <c r="B88" s="198" t="s">
        <v>0</v>
      </c>
      <c r="C88" s="7"/>
      <c r="D88" s="146" t="s">
        <v>231</v>
      </c>
      <c r="E88" s="192" t="s">
        <v>0</v>
      </c>
      <c r="F88" s="46"/>
      <c r="G88" s="324"/>
      <c r="H88" s="324"/>
      <c r="I88" s="324"/>
      <c r="J88" s="324"/>
      <c r="K88" s="324"/>
      <c r="L88" s="324"/>
      <c r="M88" s="324"/>
      <c r="N88" s="324"/>
      <c r="O88" s="324"/>
      <c r="P88" s="324"/>
      <c r="Q88" s="324"/>
      <c r="R88" s="324"/>
    </row>
    <row r="89" spans="1:18" ht="14.25" customHeight="1" x14ac:dyDescent="0.2">
      <c r="A89" s="47" t="s">
        <v>92</v>
      </c>
      <c r="B89" s="195" t="s">
        <v>0</v>
      </c>
      <c r="C89" s="7"/>
      <c r="D89" s="146" t="s">
        <v>232</v>
      </c>
      <c r="E89" s="192" t="s">
        <v>0</v>
      </c>
      <c r="F89" s="46"/>
      <c r="G89" s="324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</row>
    <row r="90" spans="1:18" ht="14.25" customHeight="1" x14ac:dyDescent="0.2">
      <c r="B90" s="103"/>
      <c r="C90" s="7"/>
      <c r="D90" s="146" t="s">
        <v>290</v>
      </c>
      <c r="E90" s="192" t="s">
        <v>0</v>
      </c>
      <c r="F90" s="46"/>
      <c r="G90" s="324"/>
      <c r="H90" s="324"/>
      <c r="I90" s="324"/>
      <c r="J90" s="324"/>
      <c r="K90" s="324"/>
      <c r="L90" s="324"/>
      <c r="M90" s="324"/>
      <c r="N90" s="324"/>
      <c r="O90" s="324"/>
      <c r="P90" s="324"/>
      <c r="Q90" s="324"/>
      <c r="R90" s="324"/>
    </row>
    <row r="91" spans="1:18" ht="17.25" customHeight="1" x14ac:dyDescent="0.2">
      <c r="B91" s="48"/>
      <c r="C91" s="7"/>
      <c r="D91" s="146" t="s">
        <v>233</v>
      </c>
      <c r="E91" s="192" t="s">
        <v>0</v>
      </c>
      <c r="F91" s="46"/>
      <c r="G91" s="324"/>
      <c r="H91" s="324"/>
      <c r="I91" s="324"/>
      <c r="J91" s="324"/>
      <c r="K91" s="324"/>
      <c r="L91" s="324"/>
      <c r="M91" s="324"/>
      <c r="N91" s="324"/>
      <c r="O91" s="324"/>
      <c r="P91" s="324"/>
      <c r="Q91" s="324"/>
      <c r="R91" s="324"/>
    </row>
    <row r="92" spans="1:18" ht="15" customHeight="1" x14ac:dyDescent="0.2">
      <c r="A92" s="22"/>
      <c r="B92" s="48"/>
      <c r="C92" s="7"/>
      <c r="D92" s="146" t="s">
        <v>295</v>
      </c>
      <c r="E92" s="213" t="s">
        <v>0</v>
      </c>
      <c r="F92" s="49"/>
      <c r="G92" s="324"/>
      <c r="H92" s="324"/>
      <c r="I92" s="324"/>
      <c r="J92" s="324"/>
      <c r="K92" s="324"/>
      <c r="L92" s="324"/>
      <c r="M92" s="324"/>
      <c r="N92" s="324"/>
      <c r="O92" s="324"/>
      <c r="P92" s="324"/>
      <c r="Q92" s="324"/>
      <c r="R92" s="324"/>
    </row>
    <row r="93" spans="1:18" ht="15" customHeight="1" x14ac:dyDescent="0.2">
      <c r="A93" s="22"/>
      <c r="B93" s="48"/>
      <c r="C93" s="7"/>
      <c r="D93" s="147" t="s">
        <v>198</v>
      </c>
      <c r="E93" s="213" t="s">
        <v>0</v>
      </c>
      <c r="F93" s="49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</row>
    <row r="94" spans="1:18" ht="15" customHeight="1" x14ac:dyDescent="0.2">
      <c r="A94" s="22"/>
      <c r="B94" s="48"/>
      <c r="C94" s="7"/>
      <c r="D94" s="147" t="s">
        <v>271</v>
      </c>
      <c r="E94" s="213" t="s">
        <v>0</v>
      </c>
      <c r="F94" s="49"/>
      <c r="G94" s="34"/>
      <c r="H94" s="34"/>
      <c r="I94" s="34"/>
      <c r="J94" s="34"/>
      <c r="K94" s="34"/>
      <c r="L94" s="34"/>
      <c r="M94" s="34"/>
    </row>
    <row r="95" spans="1:18" ht="15" customHeight="1" x14ac:dyDescent="0.2">
      <c r="A95" s="22"/>
      <c r="B95" s="48"/>
      <c r="C95" s="7"/>
      <c r="D95" s="116"/>
      <c r="E95" s="49"/>
      <c r="F95" s="49"/>
      <c r="G95" s="34"/>
      <c r="H95" s="34"/>
      <c r="I95" s="34"/>
      <c r="J95" s="34"/>
      <c r="K95" s="34"/>
      <c r="L95" s="34"/>
      <c r="M95" s="34"/>
    </row>
    <row r="96" spans="1:18" ht="35.25" customHeight="1" x14ac:dyDescent="0.2">
      <c r="A96" s="22"/>
      <c r="B96" s="150" t="str">
        <f>IF(AND(B86="Yes",B87="No",B88="No",B89="No"),"Not fully compliant",IF(AND(B86="Yes",B87="Yes",B88="Yes",B89="Yes"),"Compliant",IF(AND(B87="No",B86="Yes",B88="Yes",B89="Yes"),"Not fully compliant",IF(AND(B86="yes",B87="No",B88="Yes",B89="No"),"Not fully compliant",IF(AND(B87="Yes",B86="Yes",B88="yes",B89="Yes"),"Compliant","Not fully compliant")))))</f>
        <v>Not fully compliant</v>
      </c>
      <c r="C96" s="7"/>
      <c r="D96" s="7"/>
      <c r="E96" s="150" t="str">
        <f>IF(AND(E86="Yes",E87="No",E88="No",E89="No",E90="No",E91="No",E92="No",E93="No",E94="No"),"Needs improvement",IF(AND(E86="Yes",E87="Yes",E88="Yes",E89="Yes",E90="Yes",E91="Yes",E92="Yes",E93="Yes",E94="Yes"),"Generally meets the standard",IF(AND(E87="No",E86="Yes",E88="Yes",E89="Yes",E90="Yes",E91="Yes",E92="Yes",E93="Yes",E94="Yes"),"Needs improvement",IF(AND(E86="yes",E87="No",E88="Yes",E89="No",E90="Yes",E91="YES",E92="Yes",E93="Yes",E94="Yes"),"Needs improvement",IF(AND(E87="Yes",E86="Yes",E88="yes",E89="Yes",E90="Yes",E91="Yes",E92="Yes",E93="Yes",E94="Yes"),"Generally meets the standard","Needs improvement")))))</f>
        <v>Needs improvement</v>
      </c>
      <c r="F96" s="48"/>
      <c r="G96" s="34"/>
      <c r="H96" s="34"/>
      <c r="I96" s="34"/>
      <c r="J96" s="34"/>
      <c r="K96" s="34"/>
      <c r="L96" s="34"/>
      <c r="M96" s="34"/>
    </row>
    <row r="97" spans="1:18" ht="16.5" customHeight="1" thickBot="1" x14ac:dyDescent="0.25">
      <c r="A97" s="19"/>
      <c r="B97" s="19"/>
      <c r="C97" s="7"/>
      <c r="D97" s="28"/>
      <c r="E97" s="31"/>
      <c r="F97" s="31"/>
    </row>
    <row r="98" spans="1:18" ht="13.5" thickBot="1" x14ac:dyDescent="0.25">
      <c r="A98" s="107" t="s">
        <v>70</v>
      </c>
      <c r="B98" s="98" t="s">
        <v>69</v>
      </c>
      <c r="C98" s="58"/>
      <c r="D98" s="107" t="s">
        <v>70</v>
      </c>
      <c r="E98" s="98" t="s">
        <v>69</v>
      </c>
      <c r="F98" s="6"/>
      <c r="G98" s="299" t="s">
        <v>11</v>
      </c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</row>
    <row r="99" spans="1:18" ht="14.25" customHeight="1" x14ac:dyDescent="0.2">
      <c r="A99" s="14" t="s">
        <v>81</v>
      </c>
      <c r="B99" s="196" t="s">
        <v>0</v>
      </c>
      <c r="C99" s="35"/>
      <c r="D99" s="146" t="s">
        <v>21</v>
      </c>
      <c r="E99" s="191" t="s">
        <v>0</v>
      </c>
      <c r="F99" s="46"/>
      <c r="G99" s="300"/>
      <c r="H99" s="300"/>
      <c r="I99" s="300"/>
      <c r="J99" s="300"/>
      <c r="K99" s="300"/>
      <c r="L99" s="300"/>
      <c r="M99" s="300"/>
      <c r="N99" s="300"/>
      <c r="O99" s="300"/>
      <c r="P99" s="300"/>
      <c r="Q99" s="300"/>
      <c r="R99" s="300"/>
    </row>
    <row r="100" spans="1:18" ht="15" customHeight="1" x14ac:dyDescent="0.2">
      <c r="A100" s="16" t="s">
        <v>82</v>
      </c>
      <c r="B100" s="195" t="s">
        <v>0</v>
      </c>
      <c r="C100" s="35"/>
      <c r="D100" s="145" t="s">
        <v>296</v>
      </c>
      <c r="E100" s="194" t="s">
        <v>0</v>
      </c>
      <c r="F100" s="7"/>
      <c r="G100" s="300"/>
      <c r="H100" s="300"/>
      <c r="I100" s="300"/>
      <c r="J100" s="300"/>
      <c r="K100" s="300"/>
      <c r="L100" s="300"/>
      <c r="M100" s="300"/>
      <c r="N100" s="300"/>
      <c r="O100" s="300"/>
      <c r="P100" s="300"/>
      <c r="Q100" s="300"/>
      <c r="R100" s="300"/>
    </row>
    <row r="101" spans="1:18" ht="12.75" customHeight="1" x14ac:dyDescent="0.2">
      <c r="B101" s="34"/>
      <c r="C101" s="35"/>
      <c r="D101" s="147" t="s">
        <v>297</v>
      </c>
      <c r="E101" s="192" t="s">
        <v>0</v>
      </c>
      <c r="F101" s="46"/>
      <c r="G101" s="300"/>
      <c r="H101" s="300"/>
      <c r="I101" s="300"/>
      <c r="J101" s="300"/>
      <c r="K101" s="300"/>
      <c r="L101" s="300"/>
      <c r="M101" s="300"/>
      <c r="N101" s="300"/>
      <c r="O101" s="300"/>
      <c r="P101" s="300"/>
      <c r="Q101" s="300"/>
      <c r="R101" s="300"/>
    </row>
    <row r="102" spans="1:18" ht="12.75" customHeight="1" x14ac:dyDescent="0.2">
      <c r="B102" s="34"/>
      <c r="C102" s="35"/>
      <c r="D102" s="146" t="s">
        <v>235</v>
      </c>
      <c r="E102" s="194" t="s">
        <v>0</v>
      </c>
      <c r="F102" s="7"/>
      <c r="G102" s="300"/>
      <c r="H102" s="300"/>
      <c r="I102" s="300"/>
      <c r="J102" s="300"/>
      <c r="K102" s="300"/>
      <c r="L102" s="300"/>
      <c r="M102" s="300"/>
      <c r="N102" s="300"/>
      <c r="O102" s="300"/>
      <c r="P102" s="300"/>
      <c r="Q102" s="300"/>
      <c r="R102" s="300"/>
    </row>
    <row r="103" spans="1:18" ht="12.75" customHeight="1" x14ac:dyDescent="0.2">
      <c r="A103" s="31"/>
      <c r="B103" s="34"/>
      <c r="C103" s="35"/>
      <c r="D103" s="146" t="s">
        <v>234</v>
      </c>
      <c r="E103" s="194" t="s">
        <v>0</v>
      </c>
      <c r="F103" s="7"/>
      <c r="G103" s="300"/>
      <c r="H103" s="300"/>
      <c r="I103" s="300"/>
      <c r="J103" s="300"/>
      <c r="K103" s="300"/>
      <c r="L103" s="300"/>
      <c r="M103" s="300"/>
      <c r="N103" s="300"/>
      <c r="O103" s="300"/>
      <c r="P103" s="300"/>
      <c r="Q103" s="300"/>
      <c r="R103" s="300"/>
    </row>
    <row r="104" spans="1:18" ht="13.5" customHeight="1" x14ac:dyDescent="0.2">
      <c r="A104" s="31"/>
      <c r="B104" s="34"/>
      <c r="C104" s="35"/>
      <c r="D104" s="147" t="s">
        <v>136</v>
      </c>
      <c r="E104" s="194" t="s">
        <v>0</v>
      </c>
      <c r="F104" s="7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</row>
    <row r="105" spans="1:18" ht="12" customHeight="1" x14ac:dyDescent="0.2">
      <c r="A105" s="51"/>
      <c r="B105" s="34"/>
      <c r="C105" s="35"/>
      <c r="D105" s="147" t="s">
        <v>271</v>
      </c>
      <c r="E105" s="194" t="s">
        <v>0</v>
      </c>
      <c r="F105" s="7"/>
      <c r="G105" s="43"/>
      <c r="H105" s="43"/>
      <c r="I105" s="43"/>
      <c r="J105" s="43"/>
      <c r="K105" s="43"/>
      <c r="L105" s="43"/>
      <c r="M105" s="43"/>
    </row>
    <row r="106" spans="1:18" ht="37.5" customHeight="1" x14ac:dyDescent="0.2">
      <c r="A106" s="35"/>
      <c r="B106" s="151" t="str">
        <f>IF(AND(B99="Yes",B100="No"),"Not fully compliant",IF(AND(B99="Yes",B100="Yes"),"Compliant",IF(AND(B100="No",B99="Yes"),"Not fully compliant",IF(AND(B99="yes",B100="No"),"Not fully compliant",IF(AND(B100="Yes",B99="Yes"),"Compliant","Not fully compliant")))))</f>
        <v>Not fully compliant</v>
      </c>
      <c r="C106" s="35"/>
      <c r="D106" s="28"/>
      <c r="E106" s="150" t="str">
        <f>IF(AND(E99="Yes",E100="No",E101="No",E102="No",E103="No",E104="No",E105="No"),"Needs improvement",IF(AND(E99="Yes",E100="Yes",E101="Yes",E102="Yes",E103="Yes",E104="Yes",E105="Yes"),"Generally meets the standard",IF(AND(E100="No",E99="Yes",E101="Yes",E102="Yes",E103="Yes",E104="Yes",E105="Yes"),"Needs improvement",IF(AND(E99="yes",E100="No",E101="Yes",E102="No",E103="Yes",E104="Yes",E105="Yes"),"Needs improvement",IF(AND(E100="Yes",E99="Yes",E101="yes",E102="Yes",E103="Yes",E104="Yes",E105="Yes"),"Generally meets the standard","Needs improvement")))))</f>
        <v>Needs improvement</v>
      </c>
      <c r="F106" s="48"/>
      <c r="G106" s="43"/>
      <c r="H106" s="21"/>
      <c r="I106" s="21"/>
      <c r="J106" s="21"/>
      <c r="K106" s="21"/>
      <c r="L106" s="21"/>
      <c r="M106" s="21"/>
    </row>
    <row r="107" spans="1:18" ht="16.5" customHeight="1" thickBot="1" x14ac:dyDescent="0.25">
      <c r="A107" s="35"/>
      <c r="B107" s="48"/>
      <c r="C107" s="35"/>
      <c r="E107" s="48"/>
      <c r="F107" s="48"/>
      <c r="G107" s="43"/>
      <c r="H107" s="21"/>
      <c r="I107" s="21"/>
      <c r="J107" s="21"/>
      <c r="K107" s="21"/>
      <c r="L107" s="21"/>
      <c r="M107" s="21"/>
    </row>
    <row r="108" spans="1:18" ht="16.5" customHeight="1" thickBot="1" x14ac:dyDescent="0.25">
      <c r="A108" s="107" t="s">
        <v>8</v>
      </c>
      <c r="B108" s="98" t="s">
        <v>69</v>
      </c>
      <c r="C108" s="59"/>
      <c r="D108" s="106" t="s">
        <v>8</v>
      </c>
      <c r="E108" s="98" t="s">
        <v>69</v>
      </c>
      <c r="F108" s="55"/>
      <c r="G108" s="334" t="s">
        <v>11</v>
      </c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4.25" customHeight="1" x14ac:dyDescent="0.2">
      <c r="A109" s="14" t="s">
        <v>80</v>
      </c>
      <c r="B109" s="196" t="s">
        <v>0</v>
      </c>
      <c r="C109" s="7"/>
      <c r="D109" s="52" t="s">
        <v>199</v>
      </c>
      <c r="E109" s="191" t="s">
        <v>0</v>
      </c>
      <c r="F109" s="46"/>
      <c r="G109" s="300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</row>
    <row r="110" spans="1:18" ht="24.75" customHeight="1" x14ac:dyDescent="0.2">
      <c r="A110" s="15" t="s">
        <v>79</v>
      </c>
      <c r="B110" s="195" t="s">
        <v>0</v>
      </c>
      <c r="C110" s="7"/>
      <c r="D110" s="126" t="s">
        <v>272</v>
      </c>
      <c r="E110" s="192" t="s">
        <v>0</v>
      </c>
      <c r="F110" s="46"/>
      <c r="G110" s="326"/>
      <c r="H110" s="326"/>
      <c r="I110" s="326"/>
      <c r="J110" s="326"/>
      <c r="K110" s="326"/>
      <c r="L110" s="326"/>
      <c r="M110" s="326"/>
      <c r="N110" s="326"/>
      <c r="O110" s="326"/>
      <c r="P110" s="326"/>
      <c r="Q110" s="326"/>
      <c r="R110" s="326"/>
    </row>
    <row r="111" spans="1:18" ht="19.5" customHeight="1" x14ac:dyDescent="0.2">
      <c r="A111" s="112" t="s">
        <v>240</v>
      </c>
      <c r="B111" s="195" t="s">
        <v>0</v>
      </c>
      <c r="C111" s="7"/>
      <c r="D111" s="53" t="s">
        <v>238</v>
      </c>
      <c r="E111" s="192" t="s">
        <v>0</v>
      </c>
      <c r="F111" s="46"/>
      <c r="G111" s="326"/>
      <c r="H111" s="326"/>
      <c r="I111" s="326"/>
      <c r="J111" s="326"/>
      <c r="K111" s="326"/>
      <c r="L111" s="326"/>
      <c r="M111" s="326"/>
      <c r="N111" s="326"/>
      <c r="O111" s="326"/>
      <c r="P111" s="326"/>
      <c r="Q111" s="326"/>
      <c r="R111" s="326"/>
    </row>
    <row r="112" spans="1:18" ht="15" customHeight="1" x14ac:dyDescent="0.2">
      <c r="A112" s="125"/>
      <c r="B112" s="48"/>
      <c r="C112" s="7"/>
      <c r="D112" s="16" t="s">
        <v>236</v>
      </c>
      <c r="E112" s="192" t="s">
        <v>0</v>
      </c>
      <c r="F112" s="46"/>
      <c r="G112" s="326"/>
      <c r="H112" s="326"/>
      <c r="I112" s="326"/>
      <c r="J112" s="326"/>
      <c r="K112" s="326"/>
      <c r="L112" s="326"/>
      <c r="M112" s="326"/>
      <c r="N112" s="326"/>
      <c r="O112" s="326"/>
      <c r="P112" s="326"/>
      <c r="Q112" s="326"/>
      <c r="R112" s="326"/>
    </row>
    <row r="113" spans="1:18" ht="13.5" customHeight="1" x14ac:dyDescent="0.2">
      <c r="B113" s="48"/>
      <c r="C113" s="7"/>
      <c r="D113" s="110" t="s">
        <v>237</v>
      </c>
      <c r="E113" s="192" t="s">
        <v>0</v>
      </c>
      <c r="F113" s="46"/>
      <c r="G113" s="21"/>
      <c r="H113" s="21"/>
      <c r="I113" s="21"/>
      <c r="J113" s="21"/>
      <c r="K113" s="21"/>
      <c r="L113" s="21"/>
      <c r="M113" s="21"/>
    </row>
    <row r="114" spans="1:18" ht="13.5" customHeight="1" x14ac:dyDescent="0.2">
      <c r="B114" s="48"/>
      <c r="C114" s="7"/>
      <c r="D114" s="110" t="s">
        <v>239</v>
      </c>
      <c r="E114" s="192" t="s">
        <v>0</v>
      </c>
      <c r="F114" s="46"/>
      <c r="G114" s="21"/>
      <c r="H114" s="21"/>
      <c r="I114" s="21"/>
      <c r="J114" s="21"/>
      <c r="K114" s="21"/>
      <c r="L114" s="21"/>
      <c r="M114" s="21"/>
    </row>
    <row r="115" spans="1:18" x14ac:dyDescent="0.2">
      <c r="A115" s="35"/>
      <c r="B115" s="48"/>
      <c r="C115" s="7"/>
      <c r="D115" s="7"/>
      <c r="E115" s="48"/>
      <c r="F115" s="48"/>
      <c r="G115" s="27"/>
      <c r="H115" s="27"/>
      <c r="I115" s="27"/>
      <c r="J115" s="27"/>
      <c r="K115" s="27"/>
      <c r="L115" s="27"/>
      <c r="M115" s="27"/>
    </row>
    <row r="116" spans="1:18" ht="44.25" customHeight="1" x14ac:dyDescent="0.2">
      <c r="A116" s="35"/>
      <c r="B116" s="150" t="str">
        <f>IF(AND(B109="Yes",B110="No",B111="No"),"Not fully compliant",IF(AND(B109="Yes",B110="Yes",B111="Yes"),"Compliant",IF(AND(B110="No",B109="Yes",B111="Yes"),"Not fully compliant",IF(AND(B109="yes",B110="No",B111="Yes"),"Not fully compliant",IF(AND(B110="Yes",B109="Yes",B111="yes"),"Compliant","Not fully compliant")))))</f>
        <v>Not fully compliant</v>
      </c>
      <c r="C116" s="7"/>
      <c r="D116" s="7"/>
      <c r="E116" s="151" t="str">
        <f>IF(AND(E109="Yes",E110="No",E111="No",E112="No",E113="No",E114="No"),"Needs improvement",IF(AND(E109="Yes",E110="Yes",E111="Yes",E112="Yes",E113="Yes",E114="Yes"),"Generally meets the standard",IF(AND(E110="No",E109="Yes",E111="Yes",E112="Yes",E113="Yes",E114="Yes"),"Needs improvement",IF(AND(E109="yes",E110="No",E111="Yes",E112="No",E113="No",E114="No"),"Needs improvement",IF(AND(E110="Yes",E109="Yes",E111="yes",E112="Yes",E113="Yes",E114="Yes"),"Generally meets the standard","Needs improvement")))))</f>
        <v>Needs improvement</v>
      </c>
      <c r="F116" s="57"/>
      <c r="G116" s="28"/>
      <c r="H116" s="28"/>
      <c r="I116" s="28"/>
      <c r="J116" s="28"/>
      <c r="K116" s="28"/>
      <c r="L116" s="28"/>
      <c r="M116" s="28"/>
    </row>
    <row r="117" spans="1:18" ht="15.75" customHeight="1" thickBot="1" x14ac:dyDescent="0.25">
      <c r="A117" s="35"/>
      <c r="B117" s="48"/>
      <c r="C117" s="7"/>
      <c r="D117" s="7"/>
      <c r="E117" s="48"/>
      <c r="F117" s="48"/>
      <c r="G117" s="28"/>
      <c r="H117" s="28"/>
      <c r="I117" s="28"/>
      <c r="J117" s="28"/>
      <c r="K117" s="28"/>
      <c r="L117" s="28"/>
      <c r="M117" s="28"/>
    </row>
    <row r="118" spans="1:18" ht="15.6" customHeight="1" thickBot="1" x14ac:dyDescent="0.25">
      <c r="A118" s="107" t="s">
        <v>2</v>
      </c>
      <c r="B118" s="98" t="s">
        <v>69</v>
      </c>
      <c r="C118" s="55"/>
      <c r="D118" s="148" t="s">
        <v>2</v>
      </c>
      <c r="E118" s="98" t="s">
        <v>69</v>
      </c>
      <c r="F118" s="55"/>
      <c r="G118" s="342" t="s">
        <v>11</v>
      </c>
      <c r="H118" s="342"/>
      <c r="I118" s="342"/>
      <c r="J118" s="342"/>
      <c r="K118" s="342"/>
      <c r="L118" s="342"/>
      <c r="M118" s="342"/>
      <c r="N118" s="342"/>
      <c r="O118" s="342"/>
      <c r="P118" s="342"/>
      <c r="Q118" s="342"/>
      <c r="R118" s="342"/>
    </row>
    <row r="119" spans="1:18" ht="14.25" customHeight="1" x14ac:dyDescent="0.2">
      <c r="A119" s="14" t="s">
        <v>93</v>
      </c>
      <c r="B119" s="196" t="s">
        <v>0</v>
      </c>
      <c r="C119" s="35"/>
      <c r="D119" s="146" t="s">
        <v>242</v>
      </c>
      <c r="E119" s="191" t="s">
        <v>0</v>
      </c>
      <c r="F119" s="46"/>
      <c r="G119" s="324"/>
      <c r="H119" s="324"/>
      <c r="I119" s="324"/>
      <c r="J119" s="324"/>
      <c r="K119" s="324"/>
      <c r="L119" s="324"/>
      <c r="M119" s="324"/>
      <c r="N119" s="324"/>
      <c r="O119" s="324"/>
      <c r="P119" s="324"/>
      <c r="Q119" s="324"/>
      <c r="R119" s="324"/>
    </row>
    <row r="120" spans="1:18" ht="13.5" customHeight="1" x14ac:dyDescent="0.2">
      <c r="A120" s="16" t="s">
        <v>83</v>
      </c>
      <c r="B120" s="195" t="s">
        <v>0</v>
      </c>
      <c r="C120" s="35"/>
      <c r="D120" s="146" t="s">
        <v>194</v>
      </c>
      <c r="E120" s="192" t="s">
        <v>0</v>
      </c>
      <c r="F120" s="46"/>
      <c r="G120" s="324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24"/>
    </row>
    <row r="121" spans="1:18" ht="14.25" customHeight="1" x14ac:dyDescent="0.2">
      <c r="A121" s="16" t="s">
        <v>84</v>
      </c>
      <c r="B121" s="195" t="s">
        <v>0</v>
      </c>
      <c r="C121" s="35"/>
      <c r="D121" s="146" t="s">
        <v>291</v>
      </c>
      <c r="E121" s="192" t="s">
        <v>0</v>
      </c>
      <c r="F121" s="46"/>
      <c r="G121" s="324"/>
      <c r="H121" s="324"/>
      <c r="I121" s="324"/>
      <c r="J121" s="324"/>
      <c r="K121" s="324"/>
      <c r="L121" s="324"/>
      <c r="M121" s="324"/>
      <c r="N121" s="324"/>
      <c r="O121" s="324"/>
      <c r="P121" s="324"/>
      <c r="Q121" s="324"/>
      <c r="R121" s="324"/>
    </row>
    <row r="122" spans="1:18" ht="14.25" customHeight="1" x14ac:dyDescent="0.2">
      <c r="A122" s="16" t="s">
        <v>85</v>
      </c>
      <c r="B122" s="195" t="s">
        <v>0</v>
      </c>
      <c r="C122" s="35"/>
      <c r="D122" s="110" t="s">
        <v>241</v>
      </c>
      <c r="E122" s="200" t="s">
        <v>0</v>
      </c>
      <c r="F122" s="54"/>
      <c r="G122" s="324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</row>
    <row r="123" spans="1:18" ht="15.75" customHeight="1" x14ac:dyDescent="0.2">
      <c r="B123" s="28"/>
      <c r="C123" s="35"/>
      <c r="D123" s="146" t="s">
        <v>271</v>
      </c>
      <c r="E123" s="200" t="s">
        <v>0</v>
      </c>
      <c r="F123" s="54"/>
      <c r="G123" s="28"/>
      <c r="H123" s="28"/>
      <c r="I123" s="28"/>
      <c r="J123" s="28"/>
      <c r="K123" s="28"/>
      <c r="L123" s="28"/>
      <c r="M123" s="28"/>
    </row>
    <row r="124" spans="1:18" ht="15.75" customHeight="1" x14ac:dyDescent="0.2">
      <c r="A124" s="31"/>
      <c r="B124" s="28"/>
      <c r="C124" s="35"/>
      <c r="D124" s="31"/>
      <c r="E124" s="54"/>
      <c r="F124" s="54"/>
      <c r="G124" s="28"/>
      <c r="H124" s="28"/>
      <c r="I124" s="28"/>
      <c r="J124" s="28"/>
      <c r="K124" s="28"/>
      <c r="L124" s="28"/>
      <c r="M124" s="28"/>
    </row>
    <row r="125" spans="1:18" ht="29.25" customHeight="1" x14ac:dyDescent="0.2">
      <c r="A125" s="7"/>
      <c r="B125" s="150" t="str">
        <f>IF(AND(B119="Yes",B120="No",B121="No",B122="No"),"Not fully compliant",IF(AND(B119="Yes",B120="Yes",B121="Yes",B122="Yes"),"Compliant",IF(AND(B120="No",B119="Yes",B121="Yes",B122="Yes"),"Not fully compliant",IF(AND(B119="yes",B120="No",B121="Yes",B122="No"),"Not fully compliant",IF(AND(B120="Yes",B119="Yes",B121="yes",B122="Yes"),"Compliant","Not fully compliant")))))</f>
        <v>Not fully compliant</v>
      </c>
      <c r="C125" s="7"/>
      <c r="D125" s="22"/>
      <c r="E125" s="151" t="str">
        <f>IF(AND(E119="Yes",E120="No",E121="No",E122="No",E123="No"),"Needs improvement",IF(AND(E119="Yes",E120="Yes",E121="Yes",E122="Yes",E123="Yes"),"Generally meets the standard",IF(AND(E120="No",E119="Yes",E121="Yes",E122="Yes",E123="Yes"),"Needs improvement",IF(AND(E119="yes",E120="No",E121="Yes",E122="Yes",E123="Yes"),"Needs improvement",IF(AND(E120="Yes",E119="Yes",E121="yes",E122="Yes",E123="Yes"),"Generally meets the standard","Needs improvement")))))</f>
        <v>Needs improvement</v>
      </c>
      <c r="F125" s="57"/>
      <c r="G125" s="28"/>
      <c r="H125" s="28"/>
      <c r="I125" s="28"/>
      <c r="J125" s="28"/>
      <c r="K125" s="28"/>
      <c r="L125" s="28"/>
      <c r="M125" s="28"/>
    </row>
    <row r="126" spans="1:18" ht="15.75" customHeight="1" thickBot="1" x14ac:dyDescent="0.25">
      <c r="A126" s="7"/>
      <c r="B126" s="48"/>
      <c r="C126" s="7"/>
      <c r="D126" s="22"/>
      <c r="E126" s="48"/>
      <c r="F126" s="48"/>
      <c r="G126" s="28"/>
      <c r="H126" s="28"/>
      <c r="I126" s="28"/>
      <c r="J126" s="28"/>
      <c r="K126" s="28"/>
      <c r="L126" s="28"/>
      <c r="M126" s="28"/>
    </row>
    <row r="127" spans="1:18" ht="15.6" customHeight="1" thickBot="1" x14ac:dyDescent="0.25">
      <c r="A127" s="107" t="s">
        <v>77</v>
      </c>
      <c r="B127" s="98" t="s">
        <v>69</v>
      </c>
      <c r="C127" s="59"/>
      <c r="D127" s="106" t="s">
        <v>77</v>
      </c>
      <c r="E127" s="98" t="s">
        <v>69</v>
      </c>
      <c r="F127" s="55"/>
      <c r="G127" s="342" t="s">
        <v>11</v>
      </c>
      <c r="H127" s="342"/>
      <c r="I127" s="342"/>
      <c r="J127" s="342"/>
      <c r="K127" s="342"/>
      <c r="L127" s="342"/>
      <c r="M127" s="342"/>
      <c r="N127" s="342"/>
      <c r="O127" s="342"/>
      <c r="P127" s="342"/>
      <c r="Q127" s="342"/>
      <c r="R127" s="342"/>
    </row>
    <row r="128" spans="1:18" ht="15.75" customHeight="1" x14ac:dyDescent="0.2">
      <c r="A128" s="14" t="s">
        <v>196</v>
      </c>
      <c r="B128" s="196" t="s">
        <v>0</v>
      </c>
      <c r="C128" s="7"/>
      <c r="D128" s="14" t="s">
        <v>244</v>
      </c>
      <c r="E128" s="191" t="s">
        <v>0</v>
      </c>
      <c r="F128" s="46"/>
      <c r="G128" s="301"/>
      <c r="H128" s="301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</row>
    <row r="129" spans="1:18" ht="15.6" customHeight="1" x14ac:dyDescent="0.2">
      <c r="A129" s="16" t="s">
        <v>86</v>
      </c>
      <c r="B129" s="195" t="s">
        <v>0</v>
      </c>
      <c r="C129" s="7"/>
      <c r="D129" s="16" t="s">
        <v>262</v>
      </c>
      <c r="E129" s="192" t="s">
        <v>0</v>
      </c>
      <c r="F129" s="46"/>
      <c r="G129" s="301"/>
      <c r="H129" s="301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</row>
    <row r="130" spans="1:18" ht="15.6" customHeight="1" x14ac:dyDescent="0.2">
      <c r="A130" s="16" t="s">
        <v>87</v>
      </c>
      <c r="B130" s="195" t="s">
        <v>0</v>
      </c>
      <c r="C130" s="7"/>
      <c r="D130" s="16" t="s">
        <v>245</v>
      </c>
      <c r="E130" s="192" t="s">
        <v>0</v>
      </c>
      <c r="F130" s="46"/>
      <c r="G130" s="301"/>
      <c r="H130" s="301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</row>
    <row r="131" spans="1:18" ht="16.5" customHeight="1" x14ac:dyDescent="0.2">
      <c r="A131" s="16" t="s">
        <v>95</v>
      </c>
      <c r="B131" s="195" t="s">
        <v>0</v>
      </c>
      <c r="C131" s="7"/>
      <c r="D131" s="16" t="s">
        <v>243</v>
      </c>
      <c r="E131" s="192" t="s">
        <v>0</v>
      </c>
      <c r="F131" s="46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</row>
    <row r="132" spans="1:18" ht="15.75" customHeight="1" x14ac:dyDescent="0.2">
      <c r="B132" s="109"/>
      <c r="C132" s="7"/>
      <c r="D132" s="29" t="s">
        <v>271</v>
      </c>
      <c r="E132" s="192" t="s">
        <v>0</v>
      </c>
      <c r="F132" s="46"/>
      <c r="G132" s="216"/>
      <c r="H132" s="28"/>
      <c r="I132" s="28"/>
      <c r="J132" s="28"/>
      <c r="K132" s="28"/>
      <c r="L132" s="28"/>
      <c r="M132" s="28"/>
    </row>
    <row r="133" spans="1:18" x14ac:dyDescent="0.2">
      <c r="A133" s="7"/>
      <c r="B133" s="11"/>
      <c r="C133" s="7"/>
      <c r="D133" s="22"/>
      <c r="E133" s="48"/>
      <c r="F133" s="48"/>
      <c r="G133" s="341"/>
      <c r="H133" s="341"/>
      <c r="I133" s="341"/>
      <c r="J133" s="341"/>
      <c r="K133" s="341"/>
      <c r="L133" s="341"/>
      <c r="M133" s="341"/>
    </row>
    <row r="134" spans="1:18" ht="44.25" customHeight="1" x14ac:dyDescent="0.2">
      <c r="A134" s="7"/>
      <c r="B134" s="150" t="str">
        <f>IF(AND(B128="Yes",B129="No",B130="No",B131="No"),"Not fully compliant",IF(AND(B128="Yes",B129="Yes",B130="Yes",B131="Yes"),"Compliant",IF(AND(B129="No",B128="Yes",B130="Yes",B131="Yes"),"Not fully compliant",IF(AND(B128="yes",B129="No",B130="Yes",B131="No"),"Not fully compliant",IF(AND(B129="Yes",B128="Yes",B130="yes",B131="Yes"),"Compliant","Not fully compliant")))))</f>
        <v>Not fully compliant</v>
      </c>
      <c r="C134" s="7"/>
      <c r="D134" s="7"/>
      <c r="E134" s="60" t="str">
        <f>IF(AND(E128="Yes",E129="No",E130="No",E131="No",E132="No"),"Needs improvement",IF(AND(E128="Yes",E129="Yes",E130="Yes",E131="Yes",E132="Yes"),"Generally meets the standard",IF(AND(E129="No",E128="Yes",E130="Yes",E131="Yes",E132="Yes"),"Needs imrpovement",IF(AND(E128="yes",E129="No",E130="Yes",E131="Yes",E132="Yes"),"Needs improvement",IF(AND(E129="Yes",E128="Yes",E130="yes",E131="Yes",E132="Yes"),"Generally meets the standard","Needs improvement")))))</f>
        <v>Needs improvement</v>
      </c>
      <c r="F134" s="57"/>
      <c r="G134" s="43"/>
      <c r="H134" s="21"/>
      <c r="I134" s="21"/>
      <c r="J134" s="21"/>
      <c r="K134" s="21"/>
      <c r="L134" s="21"/>
      <c r="M134" s="21"/>
    </row>
    <row r="135" spans="1:18" ht="15.6" customHeight="1" thickBot="1" x14ac:dyDescent="0.25">
      <c r="A135" s="7"/>
      <c r="B135" s="48"/>
      <c r="C135" s="7"/>
      <c r="D135" s="7"/>
      <c r="E135" s="48"/>
      <c r="F135" s="48"/>
      <c r="G135" s="43"/>
      <c r="H135" s="21"/>
      <c r="I135" s="21"/>
      <c r="J135" s="21"/>
      <c r="K135" s="21"/>
      <c r="L135" s="21"/>
      <c r="M135" s="21"/>
    </row>
    <row r="136" spans="1:18" ht="15.6" customHeight="1" thickBot="1" x14ac:dyDescent="0.25">
      <c r="A136" s="130" t="s">
        <v>132</v>
      </c>
      <c r="B136" s="98" t="s">
        <v>69</v>
      </c>
      <c r="C136" s="58"/>
      <c r="D136" s="130" t="s">
        <v>137</v>
      </c>
      <c r="E136" s="98" t="s">
        <v>69</v>
      </c>
      <c r="F136" s="6"/>
      <c r="G136" s="327" t="s">
        <v>11</v>
      </c>
      <c r="H136" s="327"/>
      <c r="I136" s="327"/>
      <c r="J136" s="327"/>
      <c r="K136" s="327"/>
      <c r="L136" s="327"/>
      <c r="M136" s="327"/>
      <c r="N136" s="327"/>
      <c r="O136" s="327"/>
      <c r="P136" s="327"/>
      <c r="Q136" s="327"/>
      <c r="R136" s="327"/>
    </row>
    <row r="137" spans="1:18" ht="15.6" customHeight="1" x14ac:dyDescent="0.2">
      <c r="A137" s="44" t="s">
        <v>222</v>
      </c>
      <c r="B137" s="191" t="s">
        <v>0</v>
      </c>
      <c r="C137" s="35"/>
      <c r="D137" s="14" t="s">
        <v>223</v>
      </c>
      <c r="E137" s="191" t="s">
        <v>0</v>
      </c>
      <c r="F137" s="46"/>
      <c r="G137" s="300"/>
      <c r="H137" s="326"/>
      <c r="I137" s="326"/>
      <c r="J137" s="326"/>
      <c r="K137" s="326"/>
      <c r="L137" s="326"/>
      <c r="M137" s="326"/>
      <c r="N137" s="326"/>
      <c r="O137" s="326"/>
      <c r="P137" s="326"/>
      <c r="Q137" s="326"/>
      <c r="R137" s="326"/>
    </row>
    <row r="138" spans="1:18" ht="15.75" customHeight="1" x14ac:dyDescent="0.2">
      <c r="A138" s="47" t="s">
        <v>96</v>
      </c>
      <c r="B138" s="192" t="s">
        <v>0</v>
      </c>
      <c r="C138" s="35"/>
      <c r="D138" s="16" t="s">
        <v>224</v>
      </c>
      <c r="E138" s="192" t="s">
        <v>0</v>
      </c>
      <c r="F138" s="46"/>
      <c r="G138" s="326"/>
      <c r="H138" s="326"/>
      <c r="I138" s="326"/>
      <c r="J138" s="326"/>
      <c r="K138" s="326"/>
      <c r="L138" s="326"/>
      <c r="M138" s="326"/>
      <c r="N138" s="326"/>
      <c r="O138" s="326"/>
      <c r="P138" s="326"/>
      <c r="Q138" s="326"/>
      <c r="R138" s="326"/>
    </row>
    <row r="139" spans="1:18" ht="15.75" customHeight="1" x14ac:dyDescent="0.2">
      <c r="A139" s="47" t="s">
        <v>97</v>
      </c>
      <c r="B139" s="192" t="s">
        <v>0</v>
      </c>
      <c r="C139" s="35"/>
      <c r="D139" s="16" t="s">
        <v>225</v>
      </c>
      <c r="E139" s="192" t="s">
        <v>0</v>
      </c>
      <c r="F139" s="46"/>
      <c r="G139" s="326"/>
      <c r="H139" s="326"/>
      <c r="I139" s="326"/>
      <c r="J139" s="326"/>
      <c r="K139" s="326"/>
      <c r="L139" s="326"/>
      <c r="M139" s="326"/>
      <c r="N139" s="326"/>
      <c r="O139" s="326"/>
      <c r="P139" s="326"/>
      <c r="Q139" s="326"/>
      <c r="R139" s="326"/>
    </row>
    <row r="140" spans="1:18" ht="15.75" customHeight="1" x14ac:dyDescent="0.2">
      <c r="A140" s="42"/>
      <c r="B140" s="54"/>
      <c r="C140" s="35"/>
      <c r="D140" s="16" t="s">
        <v>273</v>
      </c>
      <c r="E140" s="192" t="s">
        <v>0</v>
      </c>
      <c r="F140" s="46"/>
      <c r="G140" s="326"/>
      <c r="H140" s="326"/>
      <c r="I140" s="326"/>
      <c r="J140" s="326"/>
      <c r="K140" s="326"/>
      <c r="L140" s="326"/>
      <c r="M140" s="326"/>
      <c r="N140" s="326"/>
      <c r="O140" s="326"/>
      <c r="P140" s="326"/>
      <c r="Q140" s="326"/>
      <c r="R140" s="326"/>
    </row>
    <row r="141" spans="1:18" ht="15.6" customHeight="1" x14ac:dyDescent="0.2">
      <c r="A141" s="42"/>
      <c r="B141" s="54"/>
      <c r="C141" s="35"/>
      <c r="D141" s="31"/>
      <c r="E141" s="46"/>
      <c r="F141" s="46"/>
      <c r="G141" s="326"/>
      <c r="H141" s="326"/>
      <c r="I141" s="326"/>
      <c r="J141" s="326"/>
      <c r="K141" s="326"/>
      <c r="L141" s="326"/>
      <c r="M141" s="326"/>
      <c r="N141" s="326"/>
      <c r="O141" s="326"/>
      <c r="P141" s="326"/>
      <c r="Q141" s="326"/>
      <c r="R141" s="326"/>
    </row>
    <row r="142" spans="1:18" ht="44.25" customHeight="1" x14ac:dyDescent="0.2">
      <c r="A142" s="7"/>
      <c r="B142" s="151" t="str">
        <f>IF(AND(B137="Yes",B138="No",B139="No"),"Not fully compliant",IF(AND(B137="Yes",B138="Yes",B139="Yes"),"Compliant",IF(AND(B138="No",B137="Yes",B139="Yes"),"Not fully compliant",IF(AND(B137="yes",B138="No",B139="Yes"),"Not fully compliant",IF(AND(B138="Yes",B137="Yes",B139="yes"),"Complaint","Not fully compliant")))))</f>
        <v>Not fully compliant</v>
      </c>
      <c r="C142" s="35"/>
      <c r="D142" s="35"/>
      <c r="E142" s="60" t="str">
        <f>IF(AND(E137="Yes",E138="No",E139="No",E140="No"),"Needs improvement",IF(AND(E137="Yes",E138="Yes",E139="Yes",E140="Yes"),"Generally meets the standard",IF(AND(E138="No",E137="Yes",E139="Yes",E140="Yes"),"Needs improvement",IF(AND(E137="yes",E138="No",E139="Yes",E140="No"),"Needs improvement",IF(AND(E138="Yes",E137="Yes",E139="yes",E140="Yes"),"Generally meets the standard","Needs improvement")))))</f>
        <v>Needs improvement</v>
      </c>
      <c r="F142" s="57"/>
      <c r="G142" s="28"/>
      <c r="H142" s="46"/>
      <c r="I142" s="46"/>
      <c r="J142" s="46"/>
      <c r="K142" s="46"/>
      <c r="L142" s="46"/>
      <c r="M142" s="46"/>
    </row>
    <row r="143" spans="1:18" ht="15.75" customHeight="1" thickBot="1" x14ac:dyDescent="0.25">
      <c r="A143" s="7"/>
      <c r="B143" s="48"/>
      <c r="C143" s="35"/>
      <c r="D143" s="35"/>
      <c r="E143" s="32"/>
      <c r="F143" s="32"/>
      <c r="G143" s="28"/>
      <c r="H143" s="46"/>
      <c r="I143" s="46"/>
      <c r="J143" s="46"/>
      <c r="K143" s="46"/>
      <c r="L143" s="46"/>
      <c r="M143" s="46"/>
    </row>
    <row r="144" spans="1:18" ht="15.6" customHeight="1" thickBot="1" x14ac:dyDescent="0.25">
      <c r="A144" s="132" t="s">
        <v>133</v>
      </c>
      <c r="B144" s="98" t="s">
        <v>69</v>
      </c>
      <c r="C144" s="58"/>
      <c r="D144" s="131" t="s">
        <v>133</v>
      </c>
      <c r="E144" s="98" t="s">
        <v>69</v>
      </c>
      <c r="F144" s="6"/>
      <c r="G144" s="323" t="s">
        <v>11</v>
      </c>
      <c r="H144" s="323"/>
      <c r="I144" s="323"/>
      <c r="J144" s="323"/>
      <c r="K144" s="323"/>
      <c r="L144" s="323"/>
      <c r="M144" s="323"/>
      <c r="N144" s="323"/>
      <c r="O144" s="323"/>
      <c r="P144" s="323"/>
      <c r="Q144" s="323"/>
      <c r="R144" s="323"/>
    </row>
    <row r="145" spans="1:20" ht="15.6" customHeight="1" x14ac:dyDescent="0.2">
      <c r="A145" s="44" t="s">
        <v>101</v>
      </c>
      <c r="B145" s="199" t="s">
        <v>0</v>
      </c>
      <c r="C145" s="7"/>
      <c r="D145" s="14" t="s">
        <v>274</v>
      </c>
      <c r="E145" s="191" t="s">
        <v>0</v>
      </c>
      <c r="F145" s="46"/>
      <c r="G145" s="324"/>
      <c r="H145" s="325"/>
      <c r="I145" s="325"/>
      <c r="J145" s="325"/>
      <c r="K145" s="325"/>
      <c r="L145" s="325"/>
      <c r="M145" s="325"/>
      <c r="N145" s="325"/>
      <c r="O145" s="325"/>
      <c r="P145" s="325"/>
      <c r="Q145" s="325"/>
      <c r="R145" s="325"/>
    </row>
    <row r="146" spans="1:20" ht="16.5" customHeight="1" x14ac:dyDescent="0.2">
      <c r="A146" s="47" t="s">
        <v>66</v>
      </c>
      <c r="B146" s="200" t="s">
        <v>0</v>
      </c>
      <c r="C146" s="5"/>
      <c r="D146" s="16" t="s">
        <v>226</v>
      </c>
      <c r="E146" s="192" t="s">
        <v>0</v>
      </c>
      <c r="F146" s="46"/>
      <c r="G146" s="325"/>
      <c r="H146" s="325"/>
      <c r="I146" s="325"/>
      <c r="J146" s="325"/>
      <c r="K146" s="325"/>
      <c r="L146" s="325"/>
      <c r="M146" s="325"/>
      <c r="N146" s="325"/>
      <c r="O146" s="325"/>
      <c r="P146" s="325"/>
      <c r="Q146" s="325"/>
      <c r="R146" s="325"/>
    </row>
    <row r="147" spans="1:20" ht="16.5" customHeight="1" x14ac:dyDescent="0.2">
      <c r="A147" s="47" t="s">
        <v>31</v>
      </c>
      <c r="B147" s="200" t="s">
        <v>0</v>
      </c>
      <c r="C147" s="5"/>
      <c r="D147" s="16" t="s">
        <v>275</v>
      </c>
      <c r="E147" s="214" t="s">
        <v>0</v>
      </c>
      <c r="F147" s="50"/>
      <c r="G147" s="325"/>
      <c r="H147" s="325"/>
      <c r="I147" s="325"/>
      <c r="J147" s="325"/>
      <c r="K147" s="325"/>
      <c r="L147" s="325"/>
      <c r="M147" s="325"/>
      <c r="N147" s="325"/>
      <c r="O147" s="325"/>
      <c r="P147" s="325"/>
      <c r="Q147" s="325"/>
      <c r="R147" s="325"/>
    </row>
    <row r="148" spans="1:20" ht="16.5" customHeight="1" x14ac:dyDescent="0.2">
      <c r="A148" s="47" t="s">
        <v>100</v>
      </c>
      <c r="B148" s="200" t="s">
        <v>0</v>
      </c>
      <c r="C148" s="5"/>
      <c r="D148" s="31"/>
      <c r="E148" s="7"/>
      <c r="F148" s="7"/>
      <c r="G148" s="46"/>
      <c r="H148" s="46"/>
      <c r="I148" s="46"/>
      <c r="J148" s="46"/>
      <c r="K148" s="46"/>
      <c r="L148" s="46"/>
      <c r="M148" s="46"/>
      <c r="T148" s="215"/>
    </row>
    <row r="149" spans="1:20" x14ac:dyDescent="0.2">
      <c r="A149" s="7"/>
      <c r="B149" s="48"/>
      <c r="C149" s="5"/>
      <c r="D149" s="7"/>
      <c r="E149" s="32"/>
      <c r="F149" s="32"/>
      <c r="G149" s="341"/>
      <c r="H149" s="341"/>
      <c r="I149" s="341"/>
      <c r="J149" s="341"/>
      <c r="K149" s="341"/>
      <c r="L149" s="341"/>
      <c r="M149" s="341"/>
    </row>
    <row r="150" spans="1:20" ht="46.5" customHeight="1" x14ac:dyDescent="0.2">
      <c r="A150" s="7"/>
      <c r="B150" s="151" t="str">
        <f>IF(AND(B145="Yes",B146="No",B147="No",B148="No"),"Not fully compliant",IF(AND(B145="Yes",B146="Yes",B147="Yes",B148="Yes"),"Compliant",IF(AND(B146="No",B145="Yes",B147="Yes",B148="Yes"),"Not fully compliant",IF(AND(B145="yes",B146="No",B147="Yes",B148="No"),"Not fully compliant",IF(AND(B146="Yes",B145="Yes",B147="yes",B148="Yes"),"Compliant","Not fully compliant")))))</f>
        <v>Not fully compliant</v>
      </c>
      <c r="C150" s="7"/>
      <c r="D150" s="7"/>
      <c r="E150" s="60" t="str">
        <f>IF(AND(E145="Yes",E146="No",E147="No"),"Needs improvement",IF(AND(E145="Yes",E146="Yes",E147="Yes"),"Generally meets the standard",IF(AND(E146="No",E145="Yes",E147="Yes"),"Needs imrpovement",IF(AND(E145="yes",E146="No",E147="Yes"),"Needs improvement",IF(AND(E146="Yes",E145="Yes",E147="yes"),"Generally meets the standard","Needs improvement")))))</f>
        <v>Needs improvement</v>
      </c>
      <c r="F150" s="57"/>
      <c r="G150" s="43"/>
      <c r="H150" s="43"/>
      <c r="I150" s="43"/>
      <c r="J150" s="43"/>
      <c r="K150" s="43"/>
      <c r="L150" s="43"/>
      <c r="M150" s="43"/>
      <c r="T150" s="215"/>
    </row>
    <row r="151" spans="1:20" ht="15" customHeight="1" x14ac:dyDescent="0.2">
      <c r="A151" s="124"/>
      <c r="B151" s="48">
        <f>COUNTIF(B17:B148,"no")</f>
        <v>46</v>
      </c>
      <c r="C151" s="7"/>
      <c r="D151" s="124"/>
      <c r="E151" s="32">
        <f>COUNTIF(E17:E148,"no")</f>
        <v>67</v>
      </c>
      <c r="F151" s="32"/>
      <c r="G151" s="43"/>
      <c r="H151" s="43"/>
      <c r="I151" s="43"/>
      <c r="J151" s="43"/>
      <c r="K151" s="43"/>
      <c r="L151" s="43"/>
      <c r="M151" s="43"/>
    </row>
    <row r="152" spans="1:20" ht="15" customHeight="1" x14ac:dyDescent="0.2">
      <c r="A152" s="124"/>
      <c r="B152" s="48">
        <f>COUNTIF(B17:B148,"Yes")</f>
        <v>0</v>
      </c>
      <c r="C152" s="7"/>
      <c r="D152" s="124"/>
      <c r="E152" s="32">
        <f>COUNTIF(E17:E148,"yes")</f>
        <v>0</v>
      </c>
      <c r="F152" s="32"/>
      <c r="G152" s="43"/>
      <c r="H152" s="43"/>
      <c r="I152" s="43"/>
      <c r="J152" s="43"/>
      <c r="K152" s="43"/>
      <c r="L152" s="43"/>
      <c r="M152" s="43"/>
    </row>
    <row r="153" spans="1:20" ht="15" customHeight="1" x14ac:dyDescent="0.2">
      <c r="A153" s="124"/>
      <c r="B153" s="48"/>
      <c r="C153" s="7"/>
      <c r="D153" s="124"/>
      <c r="E153" s="32"/>
      <c r="F153" s="32"/>
      <c r="G153" s="43"/>
      <c r="H153" s="43"/>
      <c r="I153" s="43"/>
      <c r="J153" s="43"/>
      <c r="K153" s="43"/>
      <c r="L153" s="43"/>
      <c r="M153" s="43"/>
    </row>
    <row r="154" spans="1:20" ht="13.5" thickBot="1" x14ac:dyDescent="0.25"/>
    <row r="155" spans="1:20" ht="15.75" customHeight="1" thickBot="1" x14ac:dyDescent="0.25">
      <c r="A155" s="338" t="s">
        <v>54</v>
      </c>
      <c r="B155" s="339"/>
      <c r="C155" s="340"/>
      <c r="D155" s="338" t="s">
        <v>54</v>
      </c>
      <c r="E155" s="340"/>
      <c r="F155" s="6"/>
    </row>
    <row r="156" spans="1:20" ht="25.5" x14ac:dyDescent="0.2">
      <c r="A156" s="143" t="s">
        <v>52</v>
      </c>
      <c r="B156" s="143" t="s">
        <v>51</v>
      </c>
      <c r="C156" s="144" t="s">
        <v>197</v>
      </c>
      <c r="D156" s="343" t="s">
        <v>53</v>
      </c>
      <c r="E156" s="343"/>
      <c r="F156" s="55"/>
    </row>
    <row r="157" spans="1:20" x14ac:dyDescent="0.2">
      <c r="A157" s="201" t="s">
        <v>108</v>
      </c>
      <c r="B157" s="202" t="s">
        <v>122</v>
      </c>
      <c r="C157" s="201"/>
      <c r="D157" s="336"/>
      <c r="E157" s="337"/>
      <c r="F157" s="56"/>
    </row>
    <row r="158" spans="1:20" x14ac:dyDescent="0.2">
      <c r="A158" s="201" t="s">
        <v>7</v>
      </c>
      <c r="B158" s="202" t="s">
        <v>282</v>
      </c>
      <c r="C158" s="201"/>
      <c r="D158" s="336"/>
      <c r="E158" s="337"/>
      <c r="F158" s="56"/>
    </row>
    <row r="159" spans="1:20" ht="25.5" x14ac:dyDescent="0.2">
      <c r="A159" s="201" t="s">
        <v>70</v>
      </c>
      <c r="B159" s="202" t="s">
        <v>279</v>
      </c>
      <c r="C159" s="201"/>
      <c r="D159" s="336"/>
      <c r="E159" s="337"/>
      <c r="F159" s="56"/>
    </row>
    <row r="160" spans="1:20" ht="25.5" x14ac:dyDescent="0.2">
      <c r="A160" s="201" t="s">
        <v>280</v>
      </c>
      <c r="B160" s="202" t="s">
        <v>283</v>
      </c>
      <c r="C160" s="201"/>
      <c r="D160" s="336"/>
      <c r="E160" s="337"/>
      <c r="F160" s="56"/>
    </row>
    <row r="161" spans="1:6" ht="25.5" x14ac:dyDescent="0.2">
      <c r="A161" s="201" t="s">
        <v>2</v>
      </c>
      <c r="B161" s="202" t="s">
        <v>284</v>
      </c>
      <c r="C161" s="201"/>
      <c r="D161" s="336"/>
      <c r="E161" s="337"/>
      <c r="F161" s="56"/>
    </row>
    <row r="162" spans="1:6" x14ac:dyDescent="0.2">
      <c r="A162" s="201" t="s">
        <v>285</v>
      </c>
      <c r="B162" s="202" t="s">
        <v>122</v>
      </c>
      <c r="C162" s="201"/>
      <c r="D162" s="336"/>
      <c r="E162" s="337"/>
      <c r="F162" s="56"/>
    </row>
    <row r="163" spans="1:6" ht="25.5" x14ac:dyDescent="0.2">
      <c r="A163" s="201"/>
      <c r="B163" s="202" t="s">
        <v>283</v>
      </c>
      <c r="C163" s="201"/>
      <c r="D163" s="344"/>
      <c r="E163" s="345"/>
      <c r="F163" s="56"/>
    </row>
    <row r="164" spans="1:6" ht="25.5" x14ac:dyDescent="0.2">
      <c r="A164" s="201"/>
      <c r="B164" s="202" t="s">
        <v>281</v>
      </c>
      <c r="C164" s="201"/>
      <c r="D164" s="335"/>
      <c r="E164" s="336"/>
    </row>
    <row r="165" spans="1:6" x14ac:dyDescent="0.2">
      <c r="A165" s="201"/>
      <c r="B165" s="202" t="s">
        <v>122</v>
      </c>
      <c r="C165" s="201"/>
      <c r="D165" s="335"/>
      <c r="E165" s="336"/>
    </row>
    <row r="166" spans="1:6" x14ac:dyDescent="0.2">
      <c r="A166" s="201"/>
      <c r="B166" s="202" t="s">
        <v>122</v>
      </c>
      <c r="C166" s="201"/>
      <c r="D166" s="337"/>
      <c r="E166" s="337"/>
    </row>
  </sheetData>
  <sheetProtection algorithmName="SHA-512" hashValue="8UF6UI2Y2zy2CyO4aTyF1c4JyKJT4+/sPVrzyP92IX3M8aTkfoeE9ZIq1j1mVJgbXGKd4TeNEEpwNi5s8yIqoQ==" saltValue="7T8vi/lmYNKamXRG7fTSXw==" spinCount="100000" sheet="1" objects="1" scenarios="1"/>
  <mergeCells count="56">
    <mergeCell ref="G118:R118"/>
    <mergeCell ref="D156:E156"/>
    <mergeCell ref="D162:E162"/>
    <mergeCell ref="D163:E163"/>
    <mergeCell ref="D157:E157"/>
    <mergeCell ref="D158:E158"/>
    <mergeCell ref="D159:E159"/>
    <mergeCell ref="D160:E160"/>
    <mergeCell ref="D161:E161"/>
    <mergeCell ref="G127:R127"/>
    <mergeCell ref="D164:E164"/>
    <mergeCell ref="D165:E165"/>
    <mergeCell ref="D166:E166"/>
    <mergeCell ref="G119:R122"/>
    <mergeCell ref="A155:C155"/>
    <mergeCell ref="D155:E155"/>
    <mergeCell ref="G149:M149"/>
    <mergeCell ref="G128:R131"/>
    <mergeCell ref="G133:M133"/>
    <mergeCell ref="A71:B71"/>
    <mergeCell ref="D71:E71"/>
    <mergeCell ref="G109:R112"/>
    <mergeCell ref="G108:R108"/>
    <mergeCell ref="G99:R103"/>
    <mergeCell ref="A1:B1"/>
    <mergeCell ref="G144:R144"/>
    <mergeCell ref="G145:R147"/>
    <mergeCell ref="G137:R141"/>
    <mergeCell ref="G136:R136"/>
    <mergeCell ref="G26:R26"/>
    <mergeCell ref="G98:R98"/>
    <mergeCell ref="G75:R79"/>
    <mergeCell ref="G74:R74"/>
    <mergeCell ref="G86:R92"/>
    <mergeCell ref="G85:R85"/>
    <mergeCell ref="G62:R62"/>
    <mergeCell ref="G57:R58"/>
    <mergeCell ref="G63:R66"/>
    <mergeCell ref="G42:R42"/>
    <mergeCell ref="G43:R44"/>
    <mergeCell ref="D3:E3"/>
    <mergeCell ref="A3:B3"/>
    <mergeCell ref="G9:R10"/>
    <mergeCell ref="G8:R8"/>
    <mergeCell ref="G56:R56"/>
    <mergeCell ref="G17:R22"/>
    <mergeCell ref="G16:R16"/>
    <mergeCell ref="G27:R29"/>
    <mergeCell ref="G48:R48"/>
    <mergeCell ref="G49:R50"/>
    <mergeCell ref="G34:R38"/>
    <mergeCell ref="G33:R33"/>
    <mergeCell ref="A14:B14"/>
    <mergeCell ref="A54:B54"/>
    <mergeCell ref="D14:E14"/>
    <mergeCell ref="D54:E54"/>
  </mergeCells>
  <conditionalFormatting sqref="B17:B20">
    <cfRule type="containsText" dxfId="87" priority="67" operator="containsText" text="No">
      <formula>NOT(ISERROR(SEARCH("No",B17)))</formula>
    </cfRule>
    <cfRule type="containsText" dxfId="86" priority="68" operator="containsText" text="No">
      <formula>NOT(ISERROR(SEARCH("No",B17)))</formula>
    </cfRule>
    <cfRule type="containsText" dxfId="85" priority="69" operator="containsText" text="No">
      <formula>NOT(ISERROR(SEARCH("No",B17)))</formula>
    </cfRule>
    <cfRule type="colorScale" priority="70">
      <colorScale>
        <cfvo type="formula" val="&quot;yes&quot;"/>
        <cfvo type="formula" val="&quot;no&quot;"/>
        <color rgb="FF00B050"/>
        <color rgb="FFFF0000"/>
      </colorScale>
    </cfRule>
    <cfRule type="colorScale" priority="72">
      <colorScale>
        <cfvo type="formula" val="&quot;yes&quot;"/>
        <cfvo type="formula" val="&quot;no&quot;"/>
        <color rgb="FF00B050"/>
        <color rgb="FFFF0000"/>
      </colorScale>
    </cfRule>
  </conditionalFormatting>
  <conditionalFormatting sqref="B19">
    <cfRule type="dataBar" priority="71">
      <dataBar>
        <cfvo type="formula" val="&quot;Yes&quot;"/>
        <cfvo type="max"/>
        <color rgb="FF00B050"/>
      </dataBar>
      <extLst>
        <ext xmlns:x14="http://schemas.microsoft.com/office/spreadsheetml/2009/9/main" uri="{B025F937-C7B1-47D3-B67F-A62EFF666E3E}">
          <x14:id>{A401DB04-BDFC-4B63-96D0-D19D9D06C894}</x14:id>
        </ext>
      </extLst>
    </cfRule>
  </conditionalFormatting>
  <conditionalFormatting sqref="B43:B44">
    <cfRule type="containsText" dxfId="84" priority="62" operator="containsText" text="No">
      <formula>NOT(ISERROR(SEARCH("No",B43)))</formula>
    </cfRule>
    <cfRule type="containsText" dxfId="83" priority="63" operator="containsText" text="No">
      <formula>NOT(ISERROR(SEARCH("No",B43)))</formula>
    </cfRule>
    <cfRule type="containsText" dxfId="82" priority="64" operator="containsText" text="No">
      <formula>NOT(ISERROR(SEARCH("No",B43)))</formula>
    </cfRule>
    <cfRule type="colorScale" priority="65">
      <colorScale>
        <cfvo type="formula" val="&quot;yes&quot;"/>
        <cfvo type="formula" val="&quot;no&quot;"/>
        <color rgb="FF00B050"/>
        <color rgb="FFFF0000"/>
      </colorScale>
    </cfRule>
    <cfRule type="colorScale" priority="66">
      <colorScale>
        <cfvo type="formula" val="&quot;yes&quot;"/>
        <cfvo type="formula" val="&quot;no&quot;"/>
        <color rgb="FF00B050"/>
        <color rgb="FFFF0000"/>
      </colorScale>
    </cfRule>
  </conditionalFormatting>
  <conditionalFormatting sqref="B49:B50">
    <cfRule type="containsText" dxfId="81" priority="57" operator="containsText" text="No">
      <formula>NOT(ISERROR(SEARCH("No",B49)))</formula>
    </cfRule>
    <cfRule type="containsText" dxfId="80" priority="58" operator="containsText" text="No">
      <formula>NOT(ISERROR(SEARCH("No",B49)))</formula>
    </cfRule>
    <cfRule type="containsText" dxfId="79" priority="59" operator="containsText" text="No">
      <formula>NOT(ISERROR(SEARCH("No",B49)))</formula>
    </cfRule>
    <cfRule type="colorScale" priority="60">
      <colorScale>
        <cfvo type="formula" val="&quot;yes&quot;"/>
        <cfvo type="formula" val="&quot;no&quot;"/>
        <color rgb="FF00B050"/>
        <color rgb="FFFF0000"/>
      </colorScale>
    </cfRule>
    <cfRule type="colorScale" priority="61">
      <colorScale>
        <cfvo type="formula" val="&quot;yes&quot;"/>
        <cfvo type="formula" val="&quot;no&quot;"/>
        <color rgb="FF00B050"/>
        <color rgb="FFFF0000"/>
      </colorScale>
    </cfRule>
  </conditionalFormatting>
  <conditionalFormatting sqref="B27">
    <cfRule type="containsText" dxfId="78" priority="52" operator="containsText" text="No">
      <formula>NOT(ISERROR(SEARCH("No",B27)))</formula>
    </cfRule>
    <cfRule type="containsText" dxfId="77" priority="53" operator="containsText" text="No">
      <formula>NOT(ISERROR(SEARCH("No",B27)))</formula>
    </cfRule>
    <cfRule type="containsText" dxfId="76" priority="54" operator="containsText" text="No">
      <formula>NOT(ISERROR(SEARCH("No",B27)))</formula>
    </cfRule>
    <cfRule type="colorScale" priority="55">
      <colorScale>
        <cfvo type="formula" val="&quot;yes&quot;"/>
        <cfvo type="formula" val="&quot;no&quot;"/>
        <color rgb="FF00B050"/>
        <color rgb="FFFF0000"/>
      </colorScale>
    </cfRule>
    <cfRule type="colorScale" priority="56">
      <colorScale>
        <cfvo type="formula" val="&quot;yes&quot;"/>
        <cfvo type="formula" val="&quot;no&quot;"/>
        <color rgb="FF00B050"/>
        <color rgb="FFFF0000"/>
      </colorScale>
    </cfRule>
  </conditionalFormatting>
  <conditionalFormatting sqref="B12">
    <cfRule type="containsText" dxfId="75" priority="47" operator="containsText" text="Not fully compliant">
      <formula>NOT(ISERROR(SEARCH("Not fully compliant",B12)))</formula>
    </cfRule>
    <cfRule type="containsText" dxfId="74" priority="49" operator="containsText" text="Compliant">
      <formula>NOT(ISERROR(SEARCH("Compliant",B12)))</formula>
    </cfRule>
    <cfRule type="containsText" dxfId="73" priority="50" operator="containsText" text="Not">
      <formula>NOT(ISERROR(SEARCH("Not",B12)))</formula>
    </cfRule>
  </conditionalFormatting>
  <conditionalFormatting sqref="B10">
    <cfRule type="containsText" dxfId="72" priority="48" operator="containsText" text="Not fully compliant">
      <formula>NOT(ISERROR(SEARCH("Not fully compliant",B10)))</formula>
    </cfRule>
  </conditionalFormatting>
  <conditionalFormatting sqref="B24">
    <cfRule type="containsText" dxfId="71" priority="44" operator="containsText" text="Not fully compliant">
      <formula>NOT(ISERROR(SEARCH("Not fully compliant",B24)))</formula>
    </cfRule>
    <cfRule type="containsText" dxfId="70" priority="45" operator="containsText" text="Compliant">
      <formula>NOT(ISERROR(SEARCH("Compliant",B24)))</formula>
    </cfRule>
    <cfRule type="containsText" dxfId="69" priority="46" operator="containsText" text="Not fully compliant">
      <formula>NOT(ISERROR(SEARCH("Not fully compliant",B24)))</formula>
    </cfRule>
  </conditionalFormatting>
  <conditionalFormatting sqref="B31">
    <cfRule type="containsText" dxfId="68" priority="42" operator="containsText" text="Not fully compliant">
      <formula>NOT(ISERROR(SEARCH("Not fully compliant",B31)))</formula>
    </cfRule>
    <cfRule type="containsText" dxfId="67" priority="43" operator="containsText" text="Compliant">
      <formula>NOT(ISERROR(SEARCH("Compliant",B31)))</formula>
    </cfRule>
  </conditionalFormatting>
  <conditionalFormatting sqref="B40">
    <cfRule type="containsText" dxfId="66" priority="40" operator="containsText" text="Not fully compliant">
      <formula>NOT(ISERROR(SEARCH("Not fully compliant",B40)))</formula>
    </cfRule>
    <cfRule type="containsText" dxfId="65" priority="41" operator="containsText" text="Compliant">
      <formula>NOT(ISERROR(SEARCH("Compliant",B40)))</formula>
    </cfRule>
  </conditionalFormatting>
  <conditionalFormatting sqref="B46">
    <cfRule type="containsText" dxfId="64" priority="37" operator="containsText" text="Not fully compliant">
      <formula>NOT(ISERROR(SEARCH("Not fully compliant",B46)))</formula>
    </cfRule>
    <cfRule type="containsText" dxfId="63" priority="38" operator="containsText" text="Compliant">
      <formula>NOT(ISERROR(SEARCH("Compliant",B46)))</formula>
    </cfRule>
    <cfRule type="containsText" dxfId="62" priority="39" operator="containsText" text="Not fully compliant">
      <formula>NOT(ISERROR(SEARCH("Not fully compliant",B46)))</formula>
    </cfRule>
  </conditionalFormatting>
  <conditionalFormatting sqref="B52">
    <cfRule type="containsText" dxfId="61" priority="34" operator="containsText" text="Not fully compliant">
      <formula>NOT(ISERROR(SEARCH("Not fully compliant",B52)))</formula>
    </cfRule>
    <cfRule type="containsText" dxfId="60" priority="35" operator="containsText" text="Compliant">
      <formula>NOT(ISERROR(SEARCH("Compliant",B52)))</formula>
    </cfRule>
    <cfRule type="containsText" dxfId="59" priority="36" operator="containsText" text="Not fully compliant">
      <formula>NOT(ISERROR(SEARCH("Not fully compliant",B52)))</formula>
    </cfRule>
  </conditionalFormatting>
  <conditionalFormatting sqref="E12">
    <cfRule type="containsText" dxfId="58" priority="32" operator="containsText" text="Generally meets the standard">
      <formula>NOT(ISERROR(SEARCH("Generally meets the standard",E12)))</formula>
    </cfRule>
    <cfRule type="containsText" dxfId="57" priority="33" operator="containsText" text="Needs improvement">
      <formula>NOT(ISERROR(SEARCH("Needs improvement",E12)))</formula>
    </cfRule>
  </conditionalFormatting>
  <conditionalFormatting sqref="E24 E31">
    <cfRule type="containsText" dxfId="56" priority="30" operator="containsText" text="Generally meets the standard">
      <formula>NOT(ISERROR(SEARCH("Generally meets the standard",E24)))</formula>
    </cfRule>
    <cfRule type="containsText" dxfId="55" priority="31" operator="containsText" text="Needs improvement">
      <formula>NOT(ISERROR(SEARCH("Needs improvement",E24)))</formula>
    </cfRule>
  </conditionalFormatting>
  <conditionalFormatting sqref="E40 E46">
    <cfRule type="containsText" dxfId="54" priority="28" operator="containsText" text="Generally meets the standard">
      <formula>NOT(ISERROR(SEARCH("Generally meets the standard",E40)))</formula>
    </cfRule>
    <cfRule type="containsText" dxfId="53" priority="29" operator="containsText" text="Needs improvement">
      <formula>NOT(ISERROR(SEARCH("Needs improvement",E40)))</formula>
    </cfRule>
  </conditionalFormatting>
  <conditionalFormatting sqref="E52 E60">
    <cfRule type="containsText" dxfId="52" priority="27" operator="containsText" text="Needs improvement ">
      <formula>NOT(ISERROR(SEARCH("Needs improvement ",E52)))</formula>
    </cfRule>
  </conditionalFormatting>
  <conditionalFormatting sqref="E60 E52">
    <cfRule type="containsText" dxfId="51" priority="26" operator="containsText" text="Generally meets the standard">
      <formula>NOT(ISERROR(SEARCH("Generally meets the standard",E52)))</formula>
    </cfRule>
  </conditionalFormatting>
  <conditionalFormatting sqref="E83 E69">
    <cfRule type="containsText" dxfId="50" priority="25" operator="containsText" text="Needs improvement">
      <formula>NOT(ISERROR(SEARCH("Needs improvement",E69)))</formula>
    </cfRule>
  </conditionalFormatting>
  <conditionalFormatting sqref="E69 E83">
    <cfRule type="containsText" dxfId="49" priority="24" operator="containsText" text="Generally meets the standard">
      <formula>NOT(ISERROR(SEARCH("Generally meets the standard",E69)))</formula>
    </cfRule>
  </conditionalFormatting>
  <conditionalFormatting sqref="E96 E106">
    <cfRule type="containsText" dxfId="48" priority="23" operator="containsText" text="Needs improvement">
      <formula>NOT(ISERROR(SEARCH("Needs improvement",E96)))</formula>
    </cfRule>
  </conditionalFormatting>
  <conditionalFormatting sqref="E106 E96">
    <cfRule type="containsText" dxfId="47" priority="22" operator="containsText" text="Generally meets the standard">
      <formula>NOT(ISERROR(SEARCH("Generally meets the standard",E96)))</formula>
    </cfRule>
  </conditionalFormatting>
  <conditionalFormatting sqref="E116 E125">
    <cfRule type="containsText" dxfId="46" priority="20" operator="containsText" text="Generally meets the standard">
      <formula>NOT(ISERROR(SEARCH("Generally meets the standard",E116)))</formula>
    </cfRule>
    <cfRule type="containsText" dxfId="45" priority="21" operator="containsText" text="Needs improvement ">
      <formula>NOT(ISERROR(SEARCH("Needs improvement ",E116)))</formula>
    </cfRule>
  </conditionalFormatting>
  <conditionalFormatting sqref="E134 E142">
    <cfRule type="containsText" dxfId="44" priority="18" operator="containsText" text="Generally meets the standard">
      <formula>NOT(ISERROR(SEARCH("Generally meets the standard",E134)))</formula>
    </cfRule>
    <cfRule type="containsText" dxfId="43" priority="19" operator="containsText" text="Needs improvement">
      <formula>NOT(ISERROR(SEARCH("Needs improvement",E134)))</formula>
    </cfRule>
  </conditionalFormatting>
  <conditionalFormatting sqref="E150">
    <cfRule type="containsText" dxfId="42" priority="15" operator="containsText" text="Generally meets the standard">
      <formula>NOT(ISERROR(SEARCH("Generally meets the standard",E150)))</formula>
    </cfRule>
    <cfRule type="containsText" dxfId="41" priority="16" operator="containsText" text="Generally meets the standard ">
      <formula>NOT(ISERROR(SEARCH("Generally meets the standard ",E150)))</formula>
    </cfRule>
    <cfRule type="containsText" dxfId="40" priority="17" operator="containsText" text="Needs improvement ">
      <formula>NOT(ISERROR(SEARCH("Needs improvement ",E150)))</formula>
    </cfRule>
  </conditionalFormatting>
  <conditionalFormatting sqref="B150 B142">
    <cfRule type="containsText" dxfId="39" priority="14" operator="containsText" text="Not fully compliant ">
      <formula>NOT(ISERROR(SEARCH("Not fully compliant ",B142)))</formula>
    </cfRule>
  </conditionalFormatting>
  <conditionalFormatting sqref="B142 B150">
    <cfRule type="containsText" dxfId="38" priority="11" operator="containsText" text="Not fully compliant">
      <formula>NOT(ISERROR(SEARCH("Not fully compliant",B142)))</formula>
    </cfRule>
    <cfRule type="containsText" dxfId="37" priority="13" operator="containsText" text="Compliant">
      <formula>NOT(ISERROR(SEARCH("Compliant",B142)))</formula>
    </cfRule>
  </conditionalFormatting>
  <conditionalFormatting sqref="B138">
    <cfRule type="containsText" dxfId="36" priority="12" operator="containsText" text="Compliant">
      <formula>NOT(ISERROR(SEARCH("Compliant",B138)))</formula>
    </cfRule>
  </conditionalFormatting>
  <conditionalFormatting sqref="B134 B125">
    <cfRule type="containsText" dxfId="35" priority="8" operator="containsText" text="Not fully compliant">
      <formula>NOT(ISERROR(SEARCH("Not fully compliant",B125)))</formula>
    </cfRule>
    <cfRule type="containsText" dxfId="34" priority="10" operator="containsText" text="Not fully compliant">
      <formula>NOT(ISERROR(SEARCH("Not fully compliant",B125)))</formula>
    </cfRule>
  </conditionalFormatting>
  <conditionalFormatting sqref="B125 B134">
    <cfRule type="containsText" dxfId="33" priority="9" operator="containsText" text="Compliant">
      <formula>NOT(ISERROR(SEARCH("Compliant",B125)))</formula>
    </cfRule>
  </conditionalFormatting>
  <conditionalFormatting sqref="B116 B106">
    <cfRule type="containsText" dxfId="32" priority="5" operator="containsText" text="Not fully compliant">
      <formula>NOT(ISERROR(SEARCH("Not fully compliant",B106)))</formula>
    </cfRule>
    <cfRule type="containsText" dxfId="31" priority="7" operator="containsText" text="Not fully compliant">
      <formula>NOT(ISERROR(SEARCH("Not fully compliant",B106)))</formula>
    </cfRule>
  </conditionalFormatting>
  <conditionalFormatting sqref="B106 B116">
    <cfRule type="containsText" dxfId="30" priority="6" operator="containsText" text="Compliant">
      <formula>NOT(ISERROR(SEARCH("Compliant",B106)))</formula>
    </cfRule>
  </conditionalFormatting>
  <conditionalFormatting sqref="B83 B96">
    <cfRule type="containsText" dxfId="29" priority="3" operator="containsText" text="Not fully compliant">
      <formula>NOT(ISERROR(SEARCH("Not fully compliant",B83)))</formula>
    </cfRule>
    <cfRule type="containsText" dxfId="28" priority="4" operator="containsText" text="Compliant">
      <formula>NOT(ISERROR(SEARCH("Compliant",B83)))</formula>
    </cfRule>
  </conditionalFormatting>
  <conditionalFormatting sqref="B60 B69">
    <cfRule type="containsText" dxfId="27" priority="1" operator="containsText" text="Not fully compliant">
      <formula>NOT(ISERROR(SEARCH("Not fully compliant",B60)))</formula>
    </cfRule>
    <cfRule type="containsText" dxfId="26" priority="2" operator="containsText" text="Compliant">
      <formula>NOT(ISERROR(SEARCH("Compliant",B60)))</formula>
    </cfRule>
  </conditionalFormatting>
  <dataValidations count="4">
    <dataValidation type="list" allowBlank="1" showInputMessage="1" showErrorMessage="1" sqref="B63:B67 B75:B78 E75:E81 B34:B38 B91 B99:B100 B9:B10 E43:E44 B109:B111 B119:B122 B137:B139 B145:B148 E27:F29 E119:F122 E128:F131 E137:F140 E86:F95 E145:F147 E34:F35 E9:F10 E109:F112 E67 E63:F66 E57:F59 E17:F19 B86:B89 B128:B131 E113:E114 E30 B27 F75:F80 F99:F104 E99:E105 E132 E123 B43:B44 B17:B20 E49:E50 B49:B50 B57 E20">
      <formula1>"Yes, No"</formula1>
    </dataValidation>
    <dataValidation type="list" allowBlank="1" showInputMessage="1" showErrorMessage="1" sqref="A156:A166">
      <formula1>"Employee Health and Wellness, Employee and Labour Relations, HR Practices and Administration Services, HR Planning and Information Systems, HR Utilisation and Development, Organisation Development and Change Management"</formula1>
    </dataValidation>
    <dataValidation type="list" allowBlank="1" showInputMessage="1" showErrorMessage="1" sqref="B156">
      <formula1>"Turnover, Vancancy rate, Organisationa structure, Training and development, Performance management, Employee health &amp; wellness, Discipline management, Grievance and disputes, HR profile, Recruitment and Selection, "</formula1>
    </dataValidation>
    <dataValidation type="list" allowBlank="1" showInputMessage="1" showErrorMessage="1" sqref="B157:B166">
      <formula1>"Culture &amp; Ethics,Conditions of Service,EE &amp; Diversity Management,Employee Health &amp; Wellness,Funding,HR Systems,Labour Relations,Organisational Structure,Performance Management,Recruitment &amp; Selection,Retention &amp; Succession Planning,Training &amp; Dev, Other"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01DB04-BDFC-4B63-96D0-D19D9D06C894}">
            <x14:dataBar minLength="0" maxLength="100" gradient="0">
              <x14:cfvo type="formula">
                <xm:f>"Yes"</xm:f>
              </x14:cfvo>
              <x14:cfvo type="autoMax"/>
              <x14:negativeFillColor rgb="FFFF0000"/>
              <x14:axisColor rgb="FF000000"/>
            </x14:dataBar>
          </x14:cfRule>
          <xm:sqref>B19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118" zoomScaleNormal="118" workbookViewId="0">
      <selection activeCell="H11" sqref="H11"/>
    </sheetView>
  </sheetViews>
  <sheetFormatPr defaultRowHeight="15" x14ac:dyDescent="0.25"/>
  <cols>
    <col min="4" max="4" width="11.42578125" customWidth="1"/>
  </cols>
  <sheetData>
    <row r="1" spans="1:14" ht="21.75" thickBot="1" x14ac:dyDescent="0.3">
      <c r="A1" s="233" t="s">
        <v>278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14" ht="16.5" thickBot="1" x14ac:dyDescent="0.3">
      <c r="A2" s="247" t="s">
        <v>111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</row>
    <row r="3" spans="1:14" ht="16.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5.75" thickBot="1" x14ac:dyDescent="0.3">
      <c r="A4" s="346" t="s">
        <v>27</v>
      </c>
      <c r="B4" s="347"/>
      <c r="C4" s="348"/>
      <c r="D4" s="349"/>
      <c r="E4" s="349"/>
      <c r="F4" s="349"/>
      <c r="G4" s="350"/>
      <c r="H4" s="219"/>
      <c r="I4" s="351" t="s">
        <v>5</v>
      </c>
      <c r="J4" s="352"/>
      <c r="K4" s="352"/>
      <c r="L4" s="352"/>
      <c r="M4" s="352"/>
      <c r="N4" s="353"/>
    </row>
    <row r="5" spans="1:14" ht="15.75" thickBot="1" x14ac:dyDescent="0.3">
      <c r="A5" s="346" t="s">
        <v>112</v>
      </c>
      <c r="B5" s="347"/>
      <c r="C5" s="348"/>
      <c r="D5" s="349"/>
      <c r="E5" s="349"/>
      <c r="F5" s="349"/>
      <c r="G5" s="350"/>
      <c r="H5" s="219"/>
      <c r="I5" s="354"/>
      <c r="J5" s="355"/>
      <c r="K5" s="355"/>
      <c r="L5" s="355"/>
      <c r="M5" s="355"/>
      <c r="N5" s="356"/>
    </row>
    <row r="6" spans="1:14" ht="15.75" thickBot="1" x14ac:dyDescent="0.3">
      <c r="A6" s="347" t="s">
        <v>59</v>
      </c>
      <c r="B6" s="363"/>
      <c r="C6" s="364" t="s">
        <v>114</v>
      </c>
      <c r="D6" s="365"/>
      <c r="E6" s="365"/>
      <c r="F6" s="365"/>
      <c r="G6" s="366"/>
      <c r="H6" s="219"/>
      <c r="I6" s="357"/>
      <c r="J6" s="358"/>
      <c r="K6" s="358"/>
      <c r="L6" s="358"/>
      <c r="M6" s="358"/>
      <c r="N6" s="359"/>
    </row>
    <row r="7" spans="1:14" ht="15.75" thickBot="1" x14ac:dyDescent="0.3">
      <c r="A7" s="346" t="s">
        <v>28</v>
      </c>
      <c r="B7" s="347"/>
      <c r="C7" s="348"/>
      <c r="D7" s="349"/>
      <c r="E7" s="349"/>
      <c r="F7" s="349"/>
      <c r="G7" s="350"/>
      <c r="H7" s="219"/>
      <c r="I7" s="357"/>
      <c r="J7" s="358"/>
      <c r="K7" s="358"/>
      <c r="L7" s="358"/>
      <c r="M7" s="358"/>
      <c r="N7" s="359"/>
    </row>
    <row r="8" spans="1:14" ht="15.75" thickBot="1" x14ac:dyDescent="0.3">
      <c r="A8" s="346" t="s">
        <v>29</v>
      </c>
      <c r="B8" s="347"/>
      <c r="C8" s="348"/>
      <c r="D8" s="349"/>
      <c r="E8" s="349"/>
      <c r="F8" s="349"/>
      <c r="G8" s="350"/>
      <c r="H8" s="219"/>
      <c r="I8" s="360"/>
      <c r="J8" s="361"/>
      <c r="K8" s="361"/>
      <c r="L8" s="361"/>
      <c r="M8" s="361"/>
      <c r="N8" s="362"/>
    </row>
    <row r="9" spans="1:14" ht="15.75" thickBot="1" x14ac:dyDescent="0.3">
      <c r="A9" s="152"/>
      <c r="B9" s="152"/>
      <c r="C9" s="219"/>
      <c r="D9" s="219"/>
      <c r="E9" s="219"/>
      <c r="F9" s="219"/>
      <c r="G9" s="219"/>
      <c r="H9" s="219"/>
      <c r="I9" s="225"/>
      <c r="J9" s="225"/>
      <c r="K9" s="225"/>
      <c r="L9" s="225"/>
      <c r="M9" s="225"/>
      <c r="N9" s="225"/>
    </row>
    <row r="10" spans="1:14" ht="15.75" customHeight="1" thickBot="1" x14ac:dyDescent="0.3">
      <c r="A10" s="346" t="s">
        <v>3</v>
      </c>
      <c r="B10" s="346"/>
      <c r="C10" s="367"/>
      <c r="D10" s="367"/>
      <c r="E10" s="367"/>
      <c r="F10" s="221"/>
      <c r="G10" s="219"/>
      <c r="H10" s="219"/>
      <c r="I10" s="224"/>
      <c r="J10" s="351" t="s">
        <v>210</v>
      </c>
      <c r="K10" s="352"/>
      <c r="L10" s="352"/>
      <c r="M10" s="352"/>
      <c r="N10" s="353"/>
    </row>
    <row r="11" spans="1:14" ht="15.75" customHeight="1" thickBot="1" x14ac:dyDescent="0.3">
      <c r="A11" s="346" t="s">
        <v>4</v>
      </c>
      <c r="B11" s="346"/>
      <c r="C11" s="368"/>
      <c r="D11" s="368"/>
      <c r="E11" s="368"/>
      <c r="F11" s="222"/>
      <c r="G11" s="219"/>
      <c r="H11" s="223"/>
      <c r="I11" s="224"/>
      <c r="J11" s="369" t="s">
        <v>61</v>
      </c>
      <c r="K11" s="370"/>
      <c r="M11" s="371" t="s">
        <v>62</v>
      </c>
      <c r="N11" s="372"/>
    </row>
    <row r="12" spans="1:14" x14ac:dyDescent="0.25">
      <c r="A12" s="219"/>
      <c r="B12" s="219"/>
      <c r="C12" s="219"/>
      <c r="D12" s="219"/>
      <c r="E12" s="219"/>
      <c r="F12" s="219"/>
      <c r="G12" s="219"/>
      <c r="H12" s="223"/>
      <c r="I12" s="224"/>
      <c r="J12" s="161" t="s">
        <v>1</v>
      </c>
      <c r="K12" s="162">
        <f>+'E - HRPIR Assessment'!C56</f>
        <v>0</v>
      </c>
      <c r="M12" s="161" t="s">
        <v>1</v>
      </c>
      <c r="N12" s="162">
        <f>+'E - HRPIR Assessment'!F56</f>
        <v>0</v>
      </c>
    </row>
    <row r="13" spans="1:14" ht="15.75" thickBot="1" x14ac:dyDescent="0.3">
      <c r="A13" s="219"/>
      <c r="B13" s="219"/>
      <c r="C13" s="219"/>
      <c r="D13" s="219"/>
      <c r="E13" s="219"/>
      <c r="F13" s="219"/>
      <c r="G13" s="219"/>
      <c r="H13" s="223"/>
      <c r="I13" s="224"/>
      <c r="J13" s="163" t="s">
        <v>0</v>
      </c>
      <c r="K13" s="164">
        <f>+'E - HRPIR Assessment'!C55</f>
        <v>6</v>
      </c>
      <c r="M13" s="163" t="s">
        <v>0</v>
      </c>
      <c r="N13" s="164">
        <f>+'E - HRPIR Assessment'!F55</f>
        <v>20</v>
      </c>
    </row>
    <row r="14" spans="1:14" ht="15.75" thickBot="1" x14ac:dyDescent="0.3">
      <c r="A14" s="219"/>
      <c r="B14" s="219"/>
      <c r="C14" s="219"/>
      <c r="D14" s="219"/>
      <c r="E14" s="219"/>
      <c r="F14" s="219"/>
      <c r="G14" s="219"/>
      <c r="H14" s="223"/>
      <c r="I14" s="224"/>
      <c r="J14" s="152" t="s">
        <v>212</v>
      </c>
      <c r="K14" s="160">
        <f>K12/6</f>
        <v>0</v>
      </c>
      <c r="M14" s="152" t="s">
        <v>212</v>
      </c>
      <c r="N14" s="160">
        <f>N12/20</f>
        <v>0</v>
      </c>
    </row>
    <row r="15" spans="1:14" ht="16.5" thickTop="1" thickBot="1" x14ac:dyDescent="0.3"/>
    <row r="16" spans="1:14" ht="15.75" thickBot="1" x14ac:dyDescent="0.3">
      <c r="A16" s="374" t="s">
        <v>102</v>
      </c>
      <c r="B16" s="375"/>
      <c r="C16" s="375"/>
      <c r="D16" s="375"/>
      <c r="E16" s="376"/>
    </row>
    <row r="17" spans="1:5" x14ac:dyDescent="0.25">
      <c r="A17" s="377" t="s">
        <v>60</v>
      </c>
      <c r="B17" s="377"/>
      <c r="C17" s="220"/>
      <c r="D17" s="226" t="s">
        <v>61</v>
      </c>
      <c r="E17" s="226" t="s">
        <v>62</v>
      </c>
    </row>
    <row r="18" spans="1:5" ht="38.25" x14ac:dyDescent="0.25">
      <c r="A18" s="373" t="s">
        <v>105</v>
      </c>
      <c r="B18" s="373"/>
      <c r="C18" s="227"/>
      <c r="D18" s="228" t="str">
        <f>+'E - HRPIR Assessment'!C13</f>
        <v>Not fully compliant</v>
      </c>
      <c r="E18" s="229" t="str">
        <f>+'E - HRPIR Assessment'!F13</f>
        <v>Needs improvement</v>
      </c>
    </row>
    <row r="19" spans="1:5" x14ac:dyDescent="0.25">
      <c r="A19" s="227"/>
      <c r="B19" s="227"/>
      <c r="C19" s="227"/>
      <c r="D19" s="230"/>
      <c r="E19" s="230"/>
    </row>
    <row r="20" spans="1:5" ht="38.25" x14ac:dyDescent="0.25">
      <c r="A20" s="373" t="s">
        <v>103</v>
      </c>
      <c r="B20" s="373"/>
      <c r="C20" s="227"/>
      <c r="D20" s="228" t="str">
        <f>+'E - HRPIR Assessment'!C21</f>
        <v>Not fully compliant</v>
      </c>
      <c r="E20" s="229" t="str">
        <f>+'E - HRPIR Assessment'!F21</f>
        <v>Needs improvement</v>
      </c>
    </row>
    <row r="21" spans="1:5" x14ac:dyDescent="0.25">
      <c r="A21" s="227"/>
      <c r="B21" s="227"/>
      <c r="C21" s="227"/>
      <c r="D21" s="230"/>
      <c r="E21" s="230"/>
    </row>
    <row r="22" spans="1:5" ht="38.25" x14ac:dyDescent="0.25">
      <c r="A22" s="373" t="s">
        <v>104</v>
      </c>
      <c r="B22" s="373"/>
      <c r="C22" s="227"/>
      <c r="D22" s="228" t="str">
        <f>+'E - HRPIR Assessment'!C31</f>
        <v>Not fully compliant</v>
      </c>
      <c r="E22" s="229" t="str">
        <f>+'E - HRPIR Assessment'!F31</f>
        <v>Needs improvement</v>
      </c>
    </row>
    <row r="23" spans="1:5" x14ac:dyDescent="0.25">
      <c r="A23" s="227"/>
      <c r="B23" s="227"/>
      <c r="C23" s="227"/>
      <c r="D23" s="230"/>
      <c r="E23" s="230"/>
    </row>
    <row r="24" spans="1:5" ht="38.25" x14ac:dyDescent="0.25">
      <c r="A24" s="373" t="s">
        <v>106</v>
      </c>
      <c r="B24" s="373"/>
      <c r="C24" s="227"/>
      <c r="D24" s="228" t="str">
        <f>+'E - HRPIR Assessment'!C46</f>
        <v>Not fully compliant</v>
      </c>
      <c r="E24" s="229" t="str">
        <f>+'E - HRPIR Assessment'!F46</f>
        <v>Needs improvement</v>
      </c>
    </row>
    <row r="25" spans="1:5" x14ac:dyDescent="0.25">
      <c r="A25" s="227"/>
      <c r="B25" s="227"/>
      <c r="C25" s="227"/>
      <c r="D25" s="230"/>
      <c r="E25" s="230"/>
    </row>
    <row r="26" spans="1:5" ht="38.25" x14ac:dyDescent="0.25">
      <c r="A26" s="373" t="s">
        <v>107</v>
      </c>
      <c r="B26" s="373"/>
      <c r="C26" s="227"/>
      <c r="D26" s="228" t="str">
        <f>+'E - HRPIR Assessment'!C53</f>
        <v>Not fully compliant</v>
      </c>
      <c r="E26" s="229" t="str">
        <f>+'E - HRPIR Assessment'!F53</f>
        <v>Needs improvement</v>
      </c>
    </row>
  </sheetData>
  <mergeCells count="28">
    <mergeCell ref="A22:B22"/>
    <mergeCell ref="A24:B24"/>
    <mergeCell ref="A26:B26"/>
    <mergeCell ref="A16:E16"/>
    <mergeCell ref="A17:B17"/>
    <mergeCell ref="A18:B18"/>
    <mergeCell ref="A20:B20"/>
    <mergeCell ref="A10:B10"/>
    <mergeCell ref="C10:E10"/>
    <mergeCell ref="A11:B11"/>
    <mergeCell ref="C11:E11"/>
    <mergeCell ref="J10:N10"/>
    <mergeCell ref="J11:K11"/>
    <mergeCell ref="M11:N11"/>
    <mergeCell ref="A1:N1"/>
    <mergeCell ref="A2:N2"/>
    <mergeCell ref="A4:B4"/>
    <mergeCell ref="C4:G4"/>
    <mergeCell ref="A5:B5"/>
    <mergeCell ref="C5:G5"/>
    <mergeCell ref="I4:N4"/>
    <mergeCell ref="I5:N8"/>
    <mergeCell ref="A6:B6"/>
    <mergeCell ref="C6:G6"/>
    <mergeCell ref="A7:B7"/>
    <mergeCell ref="C7:G7"/>
    <mergeCell ref="A8:B8"/>
    <mergeCell ref="C8:G8"/>
  </mergeCells>
  <conditionalFormatting sqref="D18">
    <cfRule type="containsText" dxfId="25" priority="17" operator="containsText" text="Not Fully">
      <formula>NOT(ISERROR(SEARCH("Not Fully",D18)))</formula>
    </cfRule>
    <cfRule type="containsText" dxfId="24" priority="16" operator="containsText" text="Compliant">
      <formula>NOT(ISERROR(SEARCH("Compliant",D18)))</formula>
    </cfRule>
    <cfRule type="containsText" dxfId="23" priority="15" operator="containsText" text="Not fully compliant ">
      <formula>NOT(ISERROR(SEARCH("Not fully compliant ",D18)))</formula>
    </cfRule>
    <cfRule type="containsText" dxfId="22" priority="14" operator="containsText" text="Not fully compliant">
      <formula>NOT(ISERROR(SEARCH("Not fully compliant",D18)))</formula>
    </cfRule>
  </conditionalFormatting>
  <conditionalFormatting sqref="G18 D20 D22 D24 D26">
    <cfRule type="containsText" dxfId="21" priority="13" operator="containsText" text="Not fully compliant ">
      <formula>NOT(ISERROR(SEARCH("Not fully compliant ",D18)))</formula>
    </cfRule>
  </conditionalFormatting>
  <conditionalFormatting sqref="D20">
    <cfRule type="containsText" dxfId="20" priority="12" operator="containsText" text="Not fully compliant">
      <formula>NOT(ISERROR(SEARCH("Not fully compliant",D20)))</formula>
    </cfRule>
  </conditionalFormatting>
  <conditionalFormatting sqref="D22">
    <cfRule type="containsText" priority="11" operator="containsText" text="Not fully compliant">
      <formula>NOT(ISERROR(SEARCH("Not fully compliant",D22)))</formula>
    </cfRule>
    <cfRule type="containsText" dxfId="19" priority="10" operator="containsText" text="Not fully compliant">
      <formula>NOT(ISERROR(SEARCH("Not fully compliant",D22)))</formula>
    </cfRule>
  </conditionalFormatting>
  <conditionalFormatting sqref="D24">
    <cfRule type="containsText" dxfId="18" priority="9" operator="containsText" text="Not fully compliant">
      <formula>NOT(ISERROR(SEARCH("Not fully compliant",D24)))</formula>
    </cfRule>
  </conditionalFormatting>
  <conditionalFormatting sqref="D26">
    <cfRule type="containsText" dxfId="17" priority="8" operator="containsText" text="Not fully compliant">
      <formula>NOT(ISERROR(SEARCH("Not fully compliant",D26)))</formula>
    </cfRule>
  </conditionalFormatting>
  <conditionalFormatting sqref="E18">
    <cfRule type="containsText" dxfId="16" priority="7" operator="containsText" text="Needs improvement ">
      <formula>NOT(ISERROR(SEARCH("Needs improvement ",E18)))</formula>
    </cfRule>
    <cfRule type="containsText" dxfId="15" priority="6" operator="containsText" text="Needs improvement">
      <formula>NOT(ISERROR(SEARCH("Needs improvement",E18)))</formula>
    </cfRule>
  </conditionalFormatting>
  <conditionalFormatting sqref="E20">
    <cfRule type="containsText" dxfId="14" priority="5" operator="containsText" text="Needs improvement">
      <formula>NOT(ISERROR(SEARCH("Needs improvement",E20)))</formula>
    </cfRule>
  </conditionalFormatting>
  <conditionalFormatting sqref="E22">
    <cfRule type="containsText" dxfId="13" priority="4" operator="containsText" text="Needs improvement">
      <formula>NOT(ISERROR(SEARCH("Needs improvement",E22)))</formula>
    </cfRule>
  </conditionalFormatting>
  <conditionalFormatting sqref="E24">
    <cfRule type="containsText" dxfId="12" priority="3" operator="containsText" text="Needs improvement">
      <formula>NOT(ISERROR(SEARCH("Needs improvement",E24)))</formula>
    </cfRule>
  </conditionalFormatting>
  <conditionalFormatting sqref="E26">
    <cfRule type="containsText" priority="2" operator="containsText" text="Needs improvement">
      <formula>NOT(ISERROR(SEARCH("Needs improvement",E26)))</formula>
    </cfRule>
    <cfRule type="containsText" dxfId="11" priority="1" operator="containsText" text="Needs improvement">
      <formula>NOT(ISERROR(SEARCH("Needs improvement",E26)))</formula>
    </cfRule>
  </conditionalFormatting>
  <dataValidations disablePrompts="1" count="1">
    <dataValidation type="list" allowBlank="1" showInputMessage="1" showErrorMessage="1" sqref="C6:G6">
      <formula1>"Year 1, Year 2, Year 3, Year 4, Year 5"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topLeftCell="A13" zoomScaleNormal="100" workbookViewId="0">
      <selection activeCell="B19" sqref="B19"/>
    </sheetView>
  </sheetViews>
  <sheetFormatPr defaultColWidth="9.140625" defaultRowHeight="16.5" x14ac:dyDescent="0.3"/>
  <cols>
    <col min="1" max="1" width="8.140625" style="66" customWidth="1"/>
    <col min="2" max="2" width="57" style="66" customWidth="1"/>
    <col min="3" max="3" width="11.140625" style="66" customWidth="1"/>
    <col min="4" max="4" width="9.85546875" style="66" customWidth="1"/>
    <col min="5" max="5" width="67.28515625" style="66" customWidth="1"/>
    <col min="6" max="6" width="10.42578125" style="66" customWidth="1"/>
    <col min="7" max="7" width="10.85546875" style="66" customWidth="1"/>
    <col min="8" max="16384" width="9.140625" style="66"/>
  </cols>
  <sheetData>
    <row r="1" spans="2:15" ht="17.25" thickBot="1" x14ac:dyDescent="0.35">
      <c r="B1" s="394" t="s">
        <v>63</v>
      </c>
      <c r="C1" s="395"/>
      <c r="D1" s="65"/>
      <c r="E1" s="394" t="s">
        <v>63</v>
      </c>
      <c r="F1" s="395"/>
    </row>
    <row r="3" spans="2:15" x14ac:dyDescent="0.3">
      <c r="B3" s="154" t="s">
        <v>201</v>
      </c>
      <c r="C3" s="68" t="s">
        <v>1</v>
      </c>
      <c r="E3" s="154" t="s">
        <v>202</v>
      </c>
      <c r="F3" s="68" t="s">
        <v>1</v>
      </c>
    </row>
    <row r="4" spans="2:15" x14ac:dyDescent="0.3">
      <c r="B4" s="154" t="s">
        <v>213</v>
      </c>
      <c r="C4" s="69" t="s">
        <v>0</v>
      </c>
      <c r="E4" s="154" t="s">
        <v>9</v>
      </c>
      <c r="F4" s="69" t="s">
        <v>0</v>
      </c>
    </row>
    <row r="5" spans="2:15" ht="17.25" thickBot="1" x14ac:dyDescent="0.35">
      <c r="B5" s="67"/>
      <c r="C5" s="70"/>
    </row>
    <row r="6" spans="2:15" ht="17.25" customHeight="1" thickBot="1" x14ac:dyDescent="0.35">
      <c r="B6" s="396" t="s">
        <v>25</v>
      </c>
      <c r="C6" s="397"/>
      <c r="D6" s="96"/>
      <c r="E6" s="396" t="s">
        <v>25</v>
      </c>
      <c r="F6" s="397"/>
      <c r="H6" s="342" t="s">
        <v>11</v>
      </c>
      <c r="I6" s="342"/>
      <c r="J6" s="342"/>
      <c r="K6" s="342"/>
      <c r="L6" s="342"/>
      <c r="M6" s="342"/>
      <c r="N6" s="342"/>
      <c r="O6" s="342"/>
    </row>
    <row r="7" spans="2:15" ht="33" customHeight="1" x14ac:dyDescent="0.3">
      <c r="B7" s="71" t="s">
        <v>23</v>
      </c>
      <c r="C7" s="72" t="s">
        <v>15</v>
      </c>
      <c r="E7" s="73" t="s">
        <v>24</v>
      </c>
      <c r="F7" s="74" t="s">
        <v>16</v>
      </c>
      <c r="H7" s="378" t="s">
        <v>12</v>
      </c>
      <c r="I7" s="378"/>
      <c r="J7" s="378"/>
      <c r="K7" s="378"/>
      <c r="L7" s="378"/>
      <c r="M7" s="378"/>
      <c r="N7" s="378"/>
      <c r="O7" s="378"/>
    </row>
    <row r="8" spans="2:15" ht="33" x14ac:dyDescent="0.3">
      <c r="B8" s="75" t="s">
        <v>17</v>
      </c>
      <c r="C8" s="76" t="s">
        <v>0</v>
      </c>
      <c r="E8" s="77" t="s">
        <v>139</v>
      </c>
      <c r="F8" s="78" t="s">
        <v>0</v>
      </c>
      <c r="H8" s="378"/>
      <c r="I8" s="378"/>
      <c r="J8" s="378"/>
      <c r="K8" s="378"/>
      <c r="L8" s="378"/>
      <c r="M8" s="378"/>
      <c r="N8" s="378"/>
      <c r="O8" s="378"/>
    </row>
    <row r="9" spans="2:15" ht="33" x14ac:dyDescent="0.3">
      <c r="B9" s="79"/>
      <c r="C9" s="80"/>
      <c r="E9" s="77" t="s">
        <v>204</v>
      </c>
      <c r="F9" s="78" t="s">
        <v>0</v>
      </c>
      <c r="H9" s="378"/>
      <c r="I9" s="378"/>
      <c r="J9" s="378"/>
      <c r="K9" s="378"/>
      <c r="L9" s="378"/>
      <c r="M9" s="378"/>
      <c r="N9" s="378"/>
      <c r="O9" s="378"/>
    </row>
    <row r="10" spans="2:15" ht="33" x14ac:dyDescent="0.3">
      <c r="B10" s="81"/>
      <c r="C10" s="82"/>
      <c r="E10" s="77" t="s">
        <v>141</v>
      </c>
      <c r="F10" s="78" t="s">
        <v>0</v>
      </c>
      <c r="H10" s="378"/>
      <c r="I10" s="378"/>
      <c r="J10" s="378"/>
      <c r="K10" s="378"/>
      <c r="L10" s="378"/>
      <c r="M10" s="378"/>
      <c r="N10" s="378"/>
      <c r="O10" s="378"/>
    </row>
    <row r="11" spans="2:15" ht="33" x14ac:dyDescent="0.3">
      <c r="B11" s="81"/>
      <c r="C11" s="82"/>
      <c r="E11" s="77" t="s">
        <v>140</v>
      </c>
      <c r="F11" s="78" t="s">
        <v>0</v>
      </c>
    </row>
    <row r="12" spans="2:15" x14ac:dyDescent="0.3">
      <c r="B12" s="81"/>
      <c r="C12" s="82"/>
      <c r="E12" s="83"/>
      <c r="F12" s="84"/>
    </row>
    <row r="13" spans="2:15" ht="35.25" customHeight="1" x14ac:dyDescent="0.3">
      <c r="B13" s="81"/>
      <c r="C13" s="150" t="str">
        <f>IF(AND(C8="Yes",C8="No"),"Not fully compliant",IF(AND(C8="Yes",C8&lt;="No"),"Compliant",IF(AND(C8="No",C8="Yes"),"Not fully compliant",IF(AND(C8="yes",C8="No"),"Not fully compliant",IF(AND(C8="Yes",C8="Yes"),"Compliant","Not fully compliant")))))</f>
        <v>Not fully compliant</v>
      </c>
      <c r="E13" s="86"/>
      <c r="F13" s="150" t="str">
        <f>IF(AND(F8="Yes",F9="No",F10="No",F11="No"),"Needs improvement",IF(AND(F8="Yes",F9="Yes",F10="Yes",F11="Yes"),"Generally meets the requirements",IF(AND(F9="No",F8="Yes",F10="Yes",F11="Yes"),"Needs improvement",IF(AND(F8="yes",F9="No",F10="Yes",F11="No"),"Needs improvement",IF(AND(F9="Yes",F8="Yes",F10="yes",F11="Yes"),"Generally meets the requirements","Needs improvement")))))</f>
        <v>Needs improvement</v>
      </c>
    </row>
    <row r="14" spans="2:15" ht="17.25" thickBot="1" x14ac:dyDescent="0.35"/>
    <row r="15" spans="2:15" ht="17.25" thickBot="1" x14ac:dyDescent="0.35">
      <c r="B15" s="396" t="s">
        <v>26</v>
      </c>
      <c r="C15" s="398"/>
      <c r="D15" s="65"/>
      <c r="E15" s="396" t="s">
        <v>26</v>
      </c>
      <c r="F15" s="397"/>
      <c r="H15" s="342" t="s">
        <v>11</v>
      </c>
      <c r="I15" s="342"/>
      <c r="J15" s="342"/>
      <c r="K15" s="342"/>
      <c r="L15" s="342"/>
      <c r="M15" s="342"/>
      <c r="N15" s="342"/>
      <c r="O15" s="342"/>
    </row>
    <row r="16" spans="2:15" ht="33" x14ac:dyDescent="0.3">
      <c r="B16" s="73" t="s">
        <v>18</v>
      </c>
      <c r="C16" s="74" t="s">
        <v>64</v>
      </c>
      <c r="E16" s="73" t="s">
        <v>24</v>
      </c>
      <c r="F16" s="74" t="s">
        <v>16</v>
      </c>
      <c r="H16" s="378" t="s">
        <v>12</v>
      </c>
      <c r="I16" s="378"/>
      <c r="J16" s="378"/>
      <c r="K16" s="378"/>
      <c r="L16" s="378"/>
      <c r="M16" s="378"/>
      <c r="N16" s="378"/>
      <c r="O16" s="378"/>
    </row>
    <row r="17" spans="2:15" ht="30" customHeight="1" x14ac:dyDescent="0.3">
      <c r="B17" s="78" t="s">
        <v>75</v>
      </c>
      <c r="C17" s="78" t="s">
        <v>0</v>
      </c>
      <c r="E17" s="77" t="s">
        <v>143</v>
      </c>
      <c r="F17" s="78" t="s">
        <v>0</v>
      </c>
      <c r="H17" s="378"/>
      <c r="I17" s="378"/>
      <c r="J17" s="378"/>
      <c r="K17" s="378"/>
      <c r="L17" s="378"/>
      <c r="M17" s="378"/>
      <c r="N17" s="378"/>
      <c r="O17" s="378"/>
    </row>
    <row r="18" spans="2:15" ht="34.5" customHeight="1" x14ac:dyDescent="0.3">
      <c r="E18" s="77" t="s">
        <v>142</v>
      </c>
      <c r="F18" s="78" t="s">
        <v>0</v>
      </c>
      <c r="H18" s="378"/>
      <c r="I18" s="378"/>
      <c r="J18" s="378"/>
      <c r="K18" s="378"/>
      <c r="L18" s="378"/>
      <c r="M18" s="378"/>
      <c r="N18" s="378"/>
      <c r="O18" s="378"/>
    </row>
    <row r="19" spans="2:15" ht="31.5" customHeight="1" x14ac:dyDescent="0.3">
      <c r="E19" s="77" t="s">
        <v>144</v>
      </c>
      <c r="F19" s="78" t="s">
        <v>0</v>
      </c>
      <c r="H19" s="378"/>
      <c r="I19" s="378"/>
      <c r="J19" s="378"/>
      <c r="K19" s="378"/>
      <c r="L19" s="378"/>
      <c r="M19" s="378"/>
      <c r="N19" s="378"/>
      <c r="O19" s="378"/>
    </row>
    <row r="21" spans="2:15" ht="25.5" x14ac:dyDescent="0.3">
      <c r="C21" s="150" t="str">
        <f>IF(AND(C17="Yes",C17="No"),"Not fully compliant",IF(AND(C17="Yes",C17&lt;="No"),"Compliant",IF(AND(C17="No",C17="Yes"),"Not fully compliant",IF(AND(C17="yes",C17="No"),"Not fully compliant",IF(AND(C17="Yes",C17="Yes"),"Compliant","Not fully compliant")))))</f>
        <v>Not fully compliant</v>
      </c>
      <c r="F21" s="151" t="str">
        <f>IF(AND(F17="Yes",F18="No",F19="No"),"Needs improvement",IF(AND(F17="Yes",F18="Yes",F19="Yes"),"Generally meets the requirements",IF(AND(F18="No",F17="Yes",F19="Yes"),"Needs improvement",IF(AND(F17="yes",F18="No",F19="Yes"),"Needs improvement",IF(AND(F18="Yes",F17="Yes",F19="yes"),"Generally meets the requirements","Needs improvement")))))</f>
        <v>Needs improvement</v>
      </c>
    </row>
    <row r="22" spans="2:15" ht="17.25" thickBot="1" x14ac:dyDescent="0.35"/>
    <row r="23" spans="2:15" ht="17.25" customHeight="1" thickBot="1" x14ac:dyDescent="0.35">
      <c r="B23" s="396" t="s">
        <v>37</v>
      </c>
      <c r="C23" s="397"/>
      <c r="D23" s="65"/>
      <c r="E23" s="396" t="s">
        <v>37</v>
      </c>
      <c r="F23" s="397"/>
      <c r="H23" s="342" t="s">
        <v>11</v>
      </c>
      <c r="I23" s="342"/>
      <c r="J23" s="342"/>
      <c r="K23" s="342"/>
      <c r="L23" s="342"/>
      <c r="M23" s="342"/>
      <c r="N23" s="342"/>
      <c r="O23" s="342"/>
    </row>
    <row r="24" spans="2:15" ht="33" customHeight="1" x14ac:dyDescent="0.3">
      <c r="B24" s="73" t="s">
        <v>19</v>
      </c>
      <c r="C24" s="74" t="s">
        <v>64</v>
      </c>
      <c r="E24" s="73" t="s">
        <v>24</v>
      </c>
      <c r="F24" s="74" t="s">
        <v>16</v>
      </c>
      <c r="H24" s="378" t="s">
        <v>12</v>
      </c>
      <c r="I24" s="378"/>
      <c r="J24" s="378"/>
      <c r="K24" s="378"/>
      <c r="L24" s="378"/>
      <c r="M24" s="378"/>
      <c r="N24" s="378"/>
      <c r="O24" s="378"/>
    </row>
    <row r="25" spans="2:15" x14ac:dyDescent="0.3">
      <c r="B25" s="88" t="s">
        <v>75</v>
      </c>
      <c r="C25" s="78" t="s">
        <v>0</v>
      </c>
      <c r="E25" s="88" t="s">
        <v>117</v>
      </c>
      <c r="F25" s="78" t="s">
        <v>0</v>
      </c>
      <c r="H25" s="378"/>
      <c r="I25" s="378"/>
      <c r="J25" s="378"/>
      <c r="K25" s="378"/>
      <c r="L25" s="378"/>
      <c r="M25" s="378"/>
      <c r="N25" s="378"/>
      <c r="O25" s="378"/>
    </row>
    <row r="26" spans="2:15" x14ac:dyDescent="0.3">
      <c r="E26" s="88" t="s">
        <v>203</v>
      </c>
      <c r="F26" s="78" t="s">
        <v>0</v>
      </c>
      <c r="H26" s="378"/>
      <c r="I26" s="378"/>
      <c r="J26" s="378"/>
      <c r="K26" s="378"/>
      <c r="L26" s="378"/>
      <c r="M26" s="378"/>
      <c r="N26" s="378"/>
      <c r="O26" s="378"/>
    </row>
    <row r="27" spans="2:15" x14ac:dyDescent="0.3">
      <c r="E27" s="77" t="s">
        <v>43</v>
      </c>
      <c r="F27" s="78" t="s">
        <v>0</v>
      </c>
      <c r="H27" s="378"/>
      <c r="I27" s="378"/>
      <c r="J27" s="378"/>
      <c r="K27" s="378"/>
      <c r="L27" s="378"/>
      <c r="M27" s="378"/>
      <c r="N27" s="378"/>
      <c r="O27" s="378"/>
    </row>
    <row r="28" spans="2:15" x14ac:dyDescent="0.3">
      <c r="E28" s="77" t="s">
        <v>44</v>
      </c>
      <c r="F28" s="78" t="s">
        <v>0</v>
      </c>
    </row>
    <row r="29" spans="2:15" ht="33" x14ac:dyDescent="0.3">
      <c r="E29" s="77" t="s">
        <v>116</v>
      </c>
      <c r="F29" s="105" t="s">
        <v>0</v>
      </c>
    </row>
    <row r="30" spans="2:15" x14ac:dyDescent="0.3">
      <c r="E30" s="83"/>
      <c r="F30" s="84"/>
    </row>
    <row r="31" spans="2:15" ht="32.25" customHeight="1" x14ac:dyDescent="0.3">
      <c r="C31" s="150" t="str">
        <f>IF(AND(C25="Yes",C25="No"),"Not fully compliant",IF(AND(C25="Yes",C25&lt;="No"),"Compliant",IF(AND(C25="No",C25="Yes"),"Not fully compliant",IF(AND(C25="yes",C25="No"),"Not fully compliant",IF(AND(C25="Yes",C25="Yes"),"Compliant","Not fully compliant")))))</f>
        <v>Not fully compliant</v>
      </c>
      <c r="E31" s="83"/>
      <c r="F31" s="150" t="str">
        <f>IF(AND(F25="Yes",F26="No",F27="No",F28="No",F29="No"),"Needs improvement",IF(AND(F25="Yes",F26="Yes",F27="Yes",F28="Yes",F29="Yes"),"Generally meets the requirements",IF(AND(F26="No",F25="Yes",F27="Yes",F28="Yes",F29="Yes"),"Needs improvement",IF(AND(F25="yes",F26="No",F27="Yes",F28="No",F29="Yes"),"Needs improvement",IF(AND(F26="Yes",F25="Yes",F27="yes",F28="Yes",F29="Yes"),"Generally meets the requirements","Needs improvement")))))</f>
        <v>Needs improvement</v>
      </c>
    </row>
    <row r="32" spans="2:15" ht="17.25" thickBot="1" x14ac:dyDescent="0.35">
      <c r="C32" s="102"/>
      <c r="E32" s="83"/>
      <c r="F32" s="102"/>
    </row>
    <row r="33" spans="2:15" ht="17.25" customHeight="1" thickBot="1" x14ac:dyDescent="0.35">
      <c r="B33" s="396" t="s">
        <v>37</v>
      </c>
      <c r="C33" s="397"/>
      <c r="E33" s="396" t="s">
        <v>37</v>
      </c>
      <c r="F33" s="397"/>
      <c r="H33" s="342" t="s">
        <v>11</v>
      </c>
      <c r="I33" s="342"/>
      <c r="J33" s="342"/>
      <c r="K33" s="342"/>
      <c r="L33" s="342"/>
      <c r="M33" s="342"/>
      <c r="N33" s="342"/>
      <c r="O33" s="342"/>
    </row>
    <row r="34" spans="2:15" ht="33" customHeight="1" x14ac:dyDescent="0.3">
      <c r="B34" s="90" t="s">
        <v>39</v>
      </c>
      <c r="C34" s="89" t="s">
        <v>64</v>
      </c>
      <c r="E34" s="90" t="s">
        <v>24</v>
      </c>
      <c r="F34" s="89" t="s">
        <v>16</v>
      </c>
      <c r="H34" s="378" t="s">
        <v>12</v>
      </c>
      <c r="I34" s="378"/>
      <c r="J34" s="378"/>
      <c r="K34" s="378"/>
      <c r="L34" s="378"/>
      <c r="M34" s="378"/>
      <c r="N34" s="378"/>
      <c r="O34" s="378"/>
    </row>
    <row r="35" spans="2:15" x14ac:dyDescent="0.3">
      <c r="B35" s="88" t="s">
        <v>75</v>
      </c>
      <c r="C35" s="78" t="s">
        <v>0</v>
      </c>
      <c r="E35" s="88" t="s">
        <v>45</v>
      </c>
      <c r="F35" s="78" t="s">
        <v>0</v>
      </c>
      <c r="H35" s="378"/>
      <c r="I35" s="378"/>
      <c r="J35" s="378"/>
      <c r="K35" s="378"/>
      <c r="L35" s="378"/>
      <c r="M35" s="378"/>
      <c r="N35" s="378"/>
      <c r="O35" s="378"/>
    </row>
    <row r="36" spans="2:15" x14ac:dyDescent="0.3">
      <c r="E36" s="77" t="s">
        <v>46</v>
      </c>
      <c r="F36" s="78" t="s">
        <v>0</v>
      </c>
      <c r="H36" s="378"/>
      <c r="I36" s="378"/>
      <c r="J36" s="378"/>
      <c r="K36" s="378"/>
      <c r="L36" s="378"/>
      <c r="M36" s="378"/>
      <c r="N36" s="378"/>
      <c r="O36" s="378"/>
    </row>
    <row r="37" spans="2:15" x14ac:dyDescent="0.3">
      <c r="H37" s="378"/>
      <c r="I37" s="378"/>
      <c r="J37" s="378"/>
      <c r="K37" s="378"/>
      <c r="L37" s="378"/>
      <c r="M37" s="378"/>
      <c r="N37" s="378"/>
      <c r="O37" s="378"/>
    </row>
    <row r="38" spans="2:15" ht="32.25" customHeight="1" x14ac:dyDescent="0.3">
      <c r="C38" s="150" t="str">
        <f>IF(AND(C35="Yes",C35="No"),"Not fully compliant",IF(AND(C35="Yes",C35&lt;="No"),"Compliant",IF(AND(C35="No",C35="Yes"),"Not fully compliant",IF(AND(C35="yes",C35="No"),"Not fully compliant",IF(AND(C35="Yes",C35="Yes"),"Compliant","Not fully compliant")))))</f>
        <v>Not fully compliant</v>
      </c>
      <c r="F38" s="151" t="str">
        <f>IF(AND(F35="Yes",F36="No"),"Needs improvement",IF(AND(F35="Yes",F36="Yes"),"Generally meets the requirements",IF(AND(F36="No",F35="Yes"),"Needs improvement",IF(AND(F35="yes",F36="No"),"Needs improvement",IF(AND(F36="Yes",F35="Yes"),"Generally meets the requirements","Needs improvement")))))</f>
        <v>Needs improvement</v>
      </c>
    </row>
    <row r="39" spans="2:15" ht="17.25" thickBot="1" x14ac:dyDescent="0.35"/>
    <row r="40" spans="2:15" ht="17.25" thickBot="1" x14ac:dyDescent="0.35">
      <c r="B40" s="396" t="s">
        <v>40</v>
      </c>
      <c r="C40" s="397"/>
      <c r="D40" s="96"/>
      <c r="E40" s="396" t="s">
        <v>40</v>
      </c>
      <c r="F40" s="397"/>
      <c r="H40" s="342" t="s">
        <v>11</v>
      </c>
      <c r="I40" s="342"/>
      <c r="J40" s="342"/>
      <c r="K40" s="342"/>
      <c r="L40" s="342"/>
      <c r="M40" s="342"/>
      <c r="N40" s="342"/>
      <c r="O40" s="342"/>
    </row>
    <row r="41" spans="2:15" ht="33" x14ac:dyDescent="0.3">
      <c r="B41" s="73" t="s">
        <v>20</v>
      </c>
      <c r="C41" s="74" t="s">
        <v>64</v>
      </c>
      <c r="E41" s="73" t="s">
        <v>24</v>
      </c>
      <c r="F41" s="74" t="s">
        <v>16</v>
      </c>
      <c r="H41" s="378" t="s">
        <v>12</v>
      </c>
      <c r="I41" s="378"/>
      <c r="J41" s="378"/>
      <c r="K41" s="378"/>
      <c r="L41" s="378"/>
      <c r="M41" s="378"/>
      <c r="N41" s="378"/>
      <c r="O41" s="378"/>
    </row>
    <row r="42" spans="2:15" ht="33" x14ac:dyDescent="0.3">
      <c r="B42" s="97" t="s">
        <v>75</v>
      </c>
      <c r="C42" s="105" t="s">
        <v>0</v>
      </c>
      <c r="E42" s="77" t="s">
        <v>76</v>
      </c>
      <c r="F42" s="78" t="s">
        <v>0</v>
      </c>
      <c r="H42" s="378"/>
      <c r="I42" s="378"/>
      <c r="J42" s="378"/>
      <c r="K42" s="378"/>
      <c r="L42" s="378"/>
      <c r="M42" s="378"/>
      <c r="N42" s="378"/>
      <c r="O42" s="378"/>
    </row>
    <row r="43" spans="2:15" ht="33" x14ac:dyDescent="0.3">
      <c r="E43" s="77" t="s">
        <v>47</v>
      </c>
      <c r="F43" s="78" t="s">
        <v>0</v>
      </c>
      <c r="H43" s="378"/>
      <c r="I43" s="378"/>
      <c r="J43" s="378"/>
      <c r="K43" s="378"/>
      <c r="L43" s="378"/>
      <c r="M43" s="378"/>
      <c r="N43" s="378"/>
      <c r="O43" s="378"/>
    </row>
    <row r="44" spans="2:15" ht="19.5" customHeight="1" x14ac:dyDescent="0.3">
      <c r="E44" s="77" t="s">
        <v>48</v>
      </c>
      <c r="F44" s="78" t="s">
        <v>0</v>
      </c>
      <c r="H44" s="378"/>
      <c r="I44" s="378"/>
      <c r="J44" s="378"/>
      <c r="K44" s="378"/>
      <c r="L44" s="378"/>
      <c r="M44" s="378"/>
      <c r="N44" s="378"/>
      <c r="O44" s="378"/>
    </row>
    <row r="45" spans="2:15" x14ac:dyDescent="0.3">
      <c r="E45" s="86"/>
      <c r="F45" s="84"/>
    </row>
    <row r="46" spans="2:15" ht="33" customHeight="1" x14ac:dyDescent="0.3">
      <c r="C46" s="150" t="str">
        <f>IF(AND(C42="Yes",C42="No"),"Not fully compliant",IF(AND(C42="Yes",C42&lt;="No"),"Compliant",IF(AND(C42="No",C42="Yes"),"Not fully compliant",IF(AND(C42="yes",C42="No"),"Not fully compliant",IF(AND(C42="Yes",C42="Yes"),"Compliant","Not fully compliant")))))</f>
        <v>Not fully compliant</v>
      </c>
      <c r="E46" s="86"/>
      <c r="F46" s="87" t="str">
        <f>IF(AND(F42="Yes",F43="No",F44="No"),"Needs improvement",IF(AND(F42="Yes",F43="Yes",F44="Yes"),"Generally meets the requirements",IF(AND(F43="No",F42="Yes",F44="Yes"),"Needs improvement",IF(AND(F42="yes",F43="No",F44="Yes"),"Needs improvement",IF(AND(F43="Yes",F42="Yes",F44="yes"),"Generally meets the requirements","Needs improvement")))))</f>
        <v>Needs improvement</v>
      </c>
    </row>
    <row r="47" spans="2:15" ht="17.25" thickBot="1" x14ac:dyDescent="0.35"/>
    <row r="48" spans="2:15" ht="17.25" thickBot="1" x14ac:dyDescent="0.35">
      <c r="B48" s="396" t="s">
        <v>41</v>
      </c>
      <c r="C48" s="397"/>
      <c r="D48" s="96"/>
      <c r="E48" s="396" t="s">
        <v>65</v>
      </c>
      <c r="F48" s="397"/>
      <c r="H48" s="342" t="s">
        <v>11</v>
      </c>
      <c r="I48" s="342"/>
      <c r="J48" s="342"/>
      <c r="K48" s="342"/>
      <c r="L48" s="342"/>
      <c r="M48" s="342"/>
      <c r="N48" s="342"/>
      <c r="O48" s="342"/>
    </row>
    <row r="49" spans="1:15" ht="33" x14ac:dyDescent="0.3">
      <c r="B49" s="73" t="s">
        <v>42</v>
      </c>
      <c r="C49" s="74" t="s">
        <v>64</v>
      </c>
      <c r="E49" s="73" t="s">
        <v>14</v>
      </c>
      <c r="F49" s="74" t="s">
        <v>16</v>
      </c>
      <c r="H49" s="378" t="s">
        <v>12</v>
      </c>
      <c r="I49" s="378"/>
      <c r="J49" s="378"/>
      <c r="K49" s="378"/>
      <c r="L49" s="378"/>
      <c r="M49" s="378"/>
      <c r="N49" s="378"/>
      <c r="O49" s="378"/>
    </row>
    <row r="50" spans="1:15" ht="19.5" customHeight="1" x14ac:dyDescent="0.3">
      <c r="B50" s="88" t="s">
        <v>75</v>
      </c>
      <c r="C50" s="78" t="s">
        <v>0</v>
      </c>
      <c r="E50" s="66" t="s">
        <v>146</v>
      </c>
      <c r="F50" s="78" t="s">
        <v>0</v>
      </c>
      <c r="H50" s="378"/>
      <c r="I50" s="378"/>
      <c r="J50" s="378"/>
      <c r="K50" s="378"/>
      <c r="L50" s="378"/>
      <c r="M50" s="378"/>
      <c r="N50" s="378"/>
      <c r="O50" s="378"/>
    </row>
    <row r="51" spans="1:15" ht="33" x14ac:dyDescent="0.3">
      <c r="E51" s="77" t="s">
        <v>145</v>
      </c>
      <c r="F51" s="78" t="s">
        <v>0</v>
      </c>
      <c r="H51" s="378"/>
      <c r="I51" s="378"/>
      <c r="J51" s="378"/>
      <c r="K51" s="378"/>
      <c r="L51" s="378"/>
      <c r="M51" s="378"/>
      <c r="N51" s="378"/>
      <c r="O51" s="378"/>
    </row>
    <row r="52" spans="1:15" x14ac:dyDescent="0.3">
      <c r="E52" s="88" t="s">
        <v>147</v>
      </c>
      <c r="F52" s="78" t="s">
        <v>0</v>
      </c>
      <c r="H52" s="378"/>
      <c r="I52" s="378"/>
      <c r="J52" s="378"/>
      <c r="K52" s="378"/>
      <c r="L52" s="378"/>
      <c r="M52" s="378"/>
      <c r="N52" s="378"/>
      <c r="O52" s="378"/>
    </row>
    <row r="53" spans="1:15" ht="32.25" customHeight="1" x14ac:dyDescent="0.3">
      <c r="C53" s="150" t="str">
        <f>IF(AND(C50="Yes",C50="No"),"Not fully compliant",IF(AND(C50="Yes",C50&lt;="No"),"Compliant",IF(AND(C50="No",C50="Yes"),"Not fully compliant",IF(AND(C50="yes",C50="No"),"Not fully compliant",IF(AND(C50="Yes",C50="Yes"),"Compliant","Not fully compliant")))))</f>
        <v>Not fully compliant</v>
      </c>
      <c r="F53" s="151" t="str">
        <f>IF(AND(F50="Yes",F51="No",F52="No"),"Needs improvement",IF(AND(F50="Yes",F51="Yes",F52="Yes"),"Generally meets the requirements",IF(AND(F50="No",F51="Yes",F52="Yes"),"Needs improvement",IF(AND(F50="yes",F51="No",F52="Yes"),"Needs improvement",IF(AND(F51="Yes",F50="Yes",F52="yes"),"Generally meets the requirements","Needs improvement")))))</f>
        <v>Needs improvement</v>
      </c>
    </row>
    <row r="55" spans="1:15" x14ac:dyDescent="0.3">
      <c r="C55" s="66">
        <f>COUNTIF(C8:C50,"no")</f>
        <v>6</v>
      </c>
      <c r="F55" s="66">
        <f>COUNTIF(F8:F52,"No")</f>
        <v>20</v>
      </c>
    </row>
    <row r="56" spans="1:15" x14ac:dyDescent="0.3">
      <c r="C56" s="66">
        <f>COUNTIF(C8:C50,"Yes")</f>
        <v>0</v>
      </c>
      <c r="F56" s="66">
        <f>COUNTIF(F8:F52,"Yes")</f>
        <v>0</v>
      </c>
    </row>
    <row r="57" spans="1:15" ht="17.25" thickBot="1" x14ac:dyDescent="0.35"/>
    <row r="58" spans="1:15" ht="17.25" thickBot="1" x14ac:dyDescent="0.35">
      <c r="A58" s="391" t="s">
        <v>58</v>
      </c>
      <c r="B58" s="393"/>
      <c r="C58" s="393"/>
      <c r="D58" s="392"/>
      <c r="E58" s="391" t="s">
        <v>58</v>
      </c>
      <c r="F58" s="392"/>
    </row>
    <row r="59" spans="1:15" ht="33" x14ac:dyDescent="0.3">
      <c r="A59" s="113" t="s">
        <v>52</v>
      </c>
      <c r="B59" s="117" t="s">
        <v>120</v>
      </c>
      <c r="C59" s="149" t="s">
        <v>119</v>
      </c>
      <c r="D59" s="113" t="s">
        <v>148</v>
      </c>
      <c r="E59" s="114" t="s">
        <v>162</v>
      </c>
      <c r="F59" s="113" t="s">
        <v>57</v>
      </c>
    </row>
    <row r="60" spans="1:15" ht="105" customHeight="1" x14ac:dyDescent="0.3">
      <c r="A60" s="91" t="s">
        <v>2</v>
      </c>
      <c r="B60" s="78" t="s">
        <v>208</v>
      </c>
      <c r="C60" s="95" t="s">
        <v>56</v>
      </c>
      <c r="D60" s="92"/>
      <c r="E60" s="93"/>
      <c r="F60" s="94" t="s">
        <v>206</v>
      </c>
    </row>
    <row r="61" spans="1:15" ht="132" x14ac:dyDescent="0.3">
      <c r="A61" s="91" t="s">
        <v>108</v>
      </c>
      <c r="B61" s="78" t="s">
        <v>123</v>
      </c>
      <c r="C61" s="78" t="s">
        <v>209</v>
      </c>
      <c r="D61" s="92"/>
      <c r="E61" s="93"/>
      <c r="F61" s="94" t="s">
        <v>205</v>
      </c>
    </row>
    <row r="62" spans="1:15" x14ac:dyDescent="0.3">
      <c r="A62" s="91"/>
      <c r="B62" s="78" t="s">
        <v>122</v>
      </c>
      <c r="C62" s="78"/>
      <c r="D62" s="92"/>
      <c r="E62" s="93"/>
      <c r="F62" s="94"/>
    </row>
    <row r="63" spans="1:15" x14ac:dyDescent="0.3">
      <c r="A63" s="91"/>
      <c r="B63" s="78" t="s">
        <v>122</v>
      </c>
      <c r="C63" s="78"/>
      <c r="D63" s="92"/>
      <c r="E63" s="93"/>
      <c r="F63" s="94"/>
    </row>
    <row r="64" spans="1:15" x14ac:dyDescent="0.3">
      <c r="A64" s="91"/>
      <c r="B64" s="78" t="s">
        <v>121</v>
      </c>
      <c r="C64" s="78"/>
      <c r="D64" s="92"/>
      <c r="E64" s="93"/>
      <c r="F64" s="94"/>
    </row>
    <row r="65" spans="1:6" x14ac:dyDescent="0.3">
      <c r="A65" s="91"/>
      <c r="B65" s="78" t="s">
        <v>121</v>
      </c>
      <c r="C65" s="78"/>
      <c r="D65" s="92"/>
      <c r="E65" s="93"/>
      <c r="F65" s="94"/>
    </row>
    <row r="66" spans="1:6" x14ac:dyDescent="0.3">
      <c r="A66" s="91"/>
      <c r="B66" s="78" t="s">
        <v>121</v>
      </c>
      <c r="C66" s="78"/>
      <c r="D66" s="92"/>
      <c r="E66" s="93"/>
      <c r="F66" s="94"/>
    </row>
    <row r="68" spans="1:6" ht="17.25" thickBot="1" x14ac:dyDescent="0.35">
      <c r="B68" s="141" t="s">
        <v>195</v>
      </c>
    </row>
    <row r="69" spans="1:6" ht="17.25" customHeight="1" thickBot="1" x14ac:dyDescent="0.35">
      <c r="A69" s="385" t="s">
        <v>160</v>
      </c>
      <c r="B69" s="386"/>
      <c r="C69" s="386"/>
      <c r="D69" s="386"/>
      <c r="E69" s="387"/>
    </row>
    <row r="70" spans="1:6" ht="66" customHeight="1" x14ac:dyDescent="0.3">
      <c r="A70" s="137" t="s">
        <v>165</v>
      </c>
      <c r="B70" s="138" t="s">
        <v>161</v>
      </c>
      <c r="C70" s="137" t="s">
        <v>163</v>
      </c>
      <c r="D70" s="137" t="s">
        <v>164</v>
      </c>
      <c r="E70" s="137" t="s">
        <v>166</v>
      </c>
    </row>
    <row r="71" spans="1:6" ht="87" customHeight="1" x14ac:dyDescent="0.3">
      <c r="A71" s="140" t="s">
        <v>2</v>
      </c>
      <c r="B71" s="135"/>
      <c r="C71" s="78"/>
      <c r="D71" s="78" t="s">
        <v>205</v>
      </c>
      <c r="E71" s="78"/>
    </row>
    <row r="72" spans="1:6" ht="85.5" customHeight="1" x14ac:dyDescent="0.3">
      <c r="A72" s="140" t="s">
        <v>55</v>
      </c>
      <c r="B72" s="78"/>
      <c r="C72" s="78"/>
      <c r="D72" s="78" t="s">
        <v>205</v>
      </c>
      <c r="E72" s="78"/>
    </row>
    <row r="73" spans="1:6" ht="66" x14ac:dyDescent="0.3">
      <c r="A73" s="140" t="s">
        <v>55</v>
      </c>
      <c r="B73" s="78"/>
      <c r="C73" s="78"/>
      <c r="D73" s="78"/>
      <c r="E73" s="78"/>
    </row>
    <row r="74" spans="1:6" ht="66" x14ac:dyDescent="0.3">
      <c r="A74" s="140" t="s">
        <v>55</v>
      </c>
      <c r="B74" s="78"/>
      <c r="C74" s="78"/>
      <c r="D74" s="78"/>
      <c r="E74" s="78"/>
    </row>
    <row r="75" spans="1:6" ht="66" x14ac:dyDescent="0.3">
      <c r="A75" s="140" t="s">
        <v>55</v>
      </c>
      <c r="B75" s="91"/>
      <c r="C75" s="78"/>
      <c r="D75" s="78"/>
      <c r="E75" s="78"/>
    </row>
    <row r="76" spans="1:6" ht="82.5" customHeight="1" x14ac:dyDescent="0.3">
      <c r="A76" s="140" t="s">
        <v>55</v>
      </c>
      <c r="B76" s="78"/>
      <c r="C76" s="78"/>
      <c r="D76" s="78"/>
      <c r="E76" s="78"/>
    </row>
    <row r="77" spans="1:6" ht="83.25" customHeight="1" x14ac:dyDescent="0.3">
      <c r="A77" s="140" t="s">
        <v>55</v>
      </c>
      <c r="B77" s="78"/>
      <c r="C77" s="78"/>
      <c r="D77" s="78"/>
      <c r="E77" s="78"/>
    </row>
    <row r="78" spans="1:6" ht="84.75" customHeight="1" x14ac:dyDescent="0.3">
      <c r="A78" s="140" t="s">
        <v>55</v>
      </c>
      <c r="B78" s="78"/>
      <c r="C78" s="78"/>
      <c r="D78" s="78"/>
      <c r="E78" s="78"/>
    </row>
    <row r="79" spans="1:6" ht="81" customHeight="1" x14ac:dyDescent="0.3">
      <c r="A79" s="140" t="s">
        <v>55</v>
      </c>
      <c r="B79" s="78"/>
      <c r="C79" s="78"/>
      <c r="D79" s="78"/>
      <c r="E79" s="78"/>
    </row>
    <row r="81" spans="1:5" ht="17.25" thickBot="1" x14ac:dyDescent="0.35"/>
    <row r="82" spans="1:5" ht="16.5" customHeight="1" thickBot="1" x14ac:dyDescent="0.35">
      <c r="A82" s="388" t="s">
        <v>159</v>
      </c>
      <c r="B82" s="389"/>
      <c r="C82" s="389"/>
      <c r="D82" s="389"/>
      <c r="E82" s="390"/>
    </row>
    <row r="83" spans="1:5" x14ac:dyDescent="0.3">
      <c r="A83" s="383" t="s">
        <v>149</v>
      </c>
      <c r="B83" s="381"/>
      <c r="C83" s="139" t="s">
        <v>157</v>
      </c>
      <c r="D83" s="381" t="s">
        <v>158</v>
      </c>
      <c r="E83" s="382"/>
    </row>
    <row r="84" spans="1:5" x14ac:dyDescent="0.3">
      <c r="A84" s="379" t="s">
        <v>150</v>
      </c>
      <c r="B84" s="379"/>
      <c r="C84" s="78" t="s">
        <v>1</v>
      </c>
      <c r="D84" s="380"/>
      <c r="E84" s="380"/>
    </row>
    <row r="85" spans="1:5" x14ac:dyDescent="0.3">
      <c r="A85" s="379" t="s">
        <v>151</v>
      </c>
      <c r="B85" s="379"/>
      <c r="C85" s="78" t="s">
        <v>1</v>
      </c>
      <c r="D85" s="380"/>
      <c r="E85" s="380"/>
    </row>
    <row r="86" spans="1:5" x14ac:dyDescent="0.3">
      <c r="A86" s="379" t="s">
        <v>152</v>
      </c>
      <c r="B86" s="379"/>
      <c r="C86" s="78" t="s">
        <v>1</v>
      </c>
      <c r="D86" s="380"/>
      <c r="E86" s="380"/>
    </row>
    <row r="87" spans="1:5" x14ac:dyDescent="0.3">
      <c r="A87" s="379" t="s">
        <v>153</v>
      </c>
      <c r="B87" s="379"/>
      <c r="C87" s="78" t="s">
        <v>1</v>
      </c>
      <c r="D87" s="380"/>
      <c r="E87" s="380"/>
    </row>
    <row r="88" spans="1:5" x14ac:dyDescent="0.3">
      <c r="A88" s="384" t="s">
        <v>154</v>
      </c>
      <c r="B88" s="384"/>
      <c r="C88" s="78" t="s">
        <v>1</v>
      </c>
      <c r="D88" s="380"/>
      <c r="E88" s="380"/>
    </row>
    <row r="89" spans="1:5" x14ac:dyDescent="0.3">
      <c r="A89" s="379" t="s">
        <v>155</v>
      </c>
      <c r="B89" s="379"/>
      <c r="C89" s="78" t="s">
        <v>1</v>
      </c>
      <c r="D89" s="380"/>
      <c r="E89" s="380"/>
    </row>
    <row r="90" spans="1:5" x14ac:dyDescent="0.3">
      <c r="A90" s="379" t="s">
        <v>189</v>
      </c>
      <c r="B90" s="379"/>
      <c r="C90" s="78"/>
      <c r="D90" s="380"/>
      <c r="E90" s="380"/>
    </row>
    <row r="91" spans="1:5" x14ac:dyDescent="0.3">
      <c r="A91" s="379" t="s">
        <v>156</v>
      </c>
      <c r="B91" s="379"/>
      <c r="C91" s="78"/>
      <c r="D91" s="380"/>
      <c r="E91" s="380"/>
    </row>
  </sheetData>
  <dataConsolidate/>
  <mergeCells count="41">
    <mergeCell ref="H40:O40"/>
    <mergeCell ref="E1:F1"/>
    <mergeCell ref="B1:C1"/>
    <mergeCell ref="B48:C48"/>
    <mergeCell ref="E48:F48"/>
    <mergeCell ref="B40:C40"/>
    <mergeCell ref="E40:F40"/>
    <mergeCell ref="B23:C23"/>
    <mergeCell ref="E23:F23"/>
    <mergeCell ref="E15:F15"/>
    <mergeCell ref="B15:C15"/>
    <mergeCell ref="B6:C6"/>
    <mergeCell ref="E6:F6"/>
    <mergeCell ref="B33:C33"/>
    <mergeCell ref="E33:F33"/>
    <mergeCell ref="A90:B90"/>
    <mergeCell ref="A91:B91"/>
    <mergeCell ref="D84:E91"/>
    <mergeCell ref="D83:E83"/>
    <mergeCell ref="A83:B83"/>
    <mergeCell ref="A84:B84"/>
    <mergeCell ref="A85:B85"/>
    <mergeCell ref="A86:B86"/>
    <mergeCell ref="A87:B87"/>
    <mergeCell ref="A88:B88"/>
    <mergeCell ref="H6:O6"/>
    <mergeCell ref="H7:O10"/>
    <mergeCell ref="H15:O15"/>
    <mergeCell ref="H16:O19"/>
    <mergeCell ref="A89:B89"/>
    <mergeCell ref="A69:E69"/>
    <mergeCell ref="A82:E82"/>
    <mergeCell ref="E58:F58"/>
    <mergeCell ref="A58:D58"/>
    <mergeCell ref="H41:O44"/>
    <mergeCell ref="H48:O48"/>
    <mergeCell ref="H49:O52"/>
    <mergeCell ref="H23:O23"/>
    <mergeCell ref="H24:O27"/>
    <mergeCell ref="H33:O33"/>
    <mergeCell ref="H34:O37"/>
  </mergeCells>
  <conditionalFormatting sqref="C8:C9">
    <cfRule type="containsText" dxfId="10" priority="11" operator="containsText" text="Yes">
      <formula>NOT(ISERROR(SEARCH("Yes",C8)))</formula>
    </cfRule>
  </conditionalFormatting>
  <conditionalFormatting sqref="C17">
    <cfRule type="containsText" dxfId="9" priority="10" operator="containsText" text="Yes">
      <formula>NOT(ISERROR(SEARCH("Yes",C17)))</formula>
    </cfRule>
  </conditionalFormatting>
  <conditionalFormatting sqref="C53 C46 C38 C31 C21 C13">
    <cfRule type="containsText" dxfId="8" priority="7" operator="containsText" text="Compliant">
      <formula>NOT(ISERROR(SEARCH("Compliant",C13)))</formula>
    </cfRule>
    <cfRule type="containsText" dxfId="7" priority="8" operator="containsText" text="Compliant ">
      <formula>NOT(ISERROR(SEARCH("Compliant ",C13)))</formula>
    </cfRule>
    <cfRule type="containsText" dxfId="6" priority="9" operator="containsText" text="Not fully compliant ">
      <formula>NOT(ISERROR(SEARCH("Not fully compliant ",C13)))</formula>
    </cfRule>
  </conditionalFormatting>
  <conditionalFormatting sqref="C38 C46">
    <cfRule type="containsText" dxfId="5" priority="6" operator="containsText" text="Not fully compliant">
      <formula>NOT(ISERROR(SEARCH("Not fully compliant",C38)))</formula>
    </cfRule>
  </conditionalFormatting>
  <conditionalFormatting sqref="C53">
    <cfRule type="containsText" dxfId="4" priority="5" operator="containsText" text="Not fully compliant">
      <formula>NOT(ISERROR(SEARCH("Not fully compliant",C53)))</formula>
    </cfRule>
  </conditionalFormatting>
  <conditionalFormatting sqref="C31">
    <cfRule type="containsText" dxfId="3" priority="4" operator="containsText" text="Not fully compliant">
      <formula>NOT(ISERROR(SEARCH("Not fully compliant",C31)))</formula>
    </cfRule>
  </conditionalFormatting>
  <conditionalFormatting sqref="C21">
    <cfRule type="containsText" dxfId="2" priority="3" operator="containsText" text="Not fully compliant">
      <formula>NOT(ISERROR(SEARCH("Not fully compliant",C21)))</formula>
    </cfRule>
  </conditionalFormatting>
  <conditionalFormatting sqref="C13">
    <cfRule type="containsText" dxfId="1" priority="2" operator="containsText" text="Not cully compliant">
      <formula>NOT(ISERROR(SEARCH("Not cully compliant",C13)))</formula>
    </cfRule>
    <cfRule type="containsText" dxfId="0" priority="1" operator="containsText" text="Not fully compliant">
      <formula>NOT(ISERROR(SEARCH("Not fully compliant",C13)))</formula>
    </cfRule>
  </conditionalFormatting>
  <dataValidations count="8">
    <dataValidation type="list" allowBlank="1" showInputMessage="1" showErrorMessage="1" sqref="B14">
      <formula1>"Yes: No: Zero rating"</formula1>
    </dataValidation>
    <dataValidation type="list" allowBlank="1" showInputMessage="1" showErrorMessage="1" sqref="C17 C25 C35 C42 C50">
      <formula1>"Yes, No, No info"</formula1>
    </dataValidation>
    <dataValidation type="list" allowBlank="1" showInputMessage="1" showErrorMessage="1" sqref="C8:C9 F25:F30 F35:F36 F42:F44 F50:F52 F17:F19 F8:F12">
      <formula1>"Yes, No"</formula1>
    </dataValidation>
    <dataValidation type="list" allowBlank="1" showInputMessage="1" showErrorMessage="1" sqref="A59:A66 A71:A79">
      <formula1>"Employee Health and Wellness, Ethics, Values, Employee and Labour Relations, HR Practices and Administration Services, HR Planning and Information Systems, HR Utilisation and Development, Organisation Development and Change Management"</formula1>
    </dataValidation>
    <dataValidation type="list" allowBlank="1" showInputMessage="1" showErrorMessage="1" sqref="C60:C66">
      <formula1>"Year 1, Year 2, Year 3,Year 4,Year 5"</formula1>
    </dataValidation>
    <dataValidation type="list" allowBlank="1" showInputMessage="1" showErrorMessage="1" sqref="B60:B66">
      <formula1>"Resourcing and recruitment interventions,Training and development interventions,Organisational development interventions,Retention interventions,Knowledge management interventions,Workplace policies interventions,Other"</formula1>
    </dataValidation>
    <dataValidation type="list" allowBlank="1" showInputMessage="1" showErrorMessage="1" sqref="F60:F66 D71:D79">
      <formula1>"Achieved,Not Achieved"</formula1>
    </dataValidation>
    <dataValidation type="list" allowBlank="1" showInputMessage="1" showErrorMessage="1" sqref="C84:C91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 - Notes</vt:lpstr>
      <vt:lpstr>B - Cover  HRP</vt:lpstr>
      <vt:lpstr>C - HRP Assessment</vt:lpstr>
      <vt:lpstr>D - Cover AHRPIR</vt:lpstr>
      <vt:lpstr>E - HRPIR Assessment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mphom</dc:creator>
  <cp:lastModifiedBy>Mpho Mabe</cp:lastModifiedBy>
  <cp:lastPrinted>2022-08-29T08:00:59Z</cp:lastPrinted>
  <dcterms:created xsi:type="dcterms:W3CDTF">2018-06-20T07:17:52Z</dcterms:created>
  <dcterms:modified xsi:type="dcterms:W3CDTF">2022-08-29T08:07:16Z</dcterms:modified>
</cp:coreProperties>
</file>